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vrorg-my.sharepoint.com/personal/l_doedee_rvr_org/Documents/Bureaublad/"/>
    </mc:Choice>
  </mc:AlternateContent>
  <xr:revisionPtr revIDLastSave="9" documentId="8_{9A0B847D-B381-4C6B-AB13-5255C006FC6C}" xr6:coauthVersionLast="47" xr6:coauthVersionMax="47" xr10:uidLastSave="{78C415FA-4658-4459-BDA3-54B32C4C2D36}"/>
  <workbookProtection workbookAlgorithmName="SHA-512" workbookHashValue="vtBVE4J+as+47qRJ3vGzK/rM0oUvS+GYuk0a4svjDGtDQGRlWmc/3rQQrQTIqKj7nicnL77t/SybudlAK5f6ww==" workbookSaltValue="95mQtV3N/s+smnBg2AVaVQ==" workbookSpinCount="100000" lockStructure="1"/>
  <bookViews>
    <workbookView xWindow="-120" yWindow="-120" windowWidth="29040" windowHeight="15840" xr2:uid="{00000000-000D-0000-FFFF-FFFF00000000}"/>
  </bookViews>
  <sheets>
    <sheet name="Vergelijking" sheetId="1" r:id="rId1"/>
    <sheet name="Variabel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E109" i="1"/>
  <c r="C35" i="1" l="1"/>
  <c r="C19" i="1" l="1"/>
  <c r="E19" i="1" l="1"/>
  <c r="E106" i="1"/>
  <c r="E103" i="1"/>
  <c r="C100" i="1" l="1"/>
  <c r="C61" i="1" l="1"/>
  <c r="C58" i="1"/>
  <c r="C77" i="1" l="1"/>
  <c r="E77" i="1" s="1"/>
  <c r="D76" i="1"/>
  <c r="C76" i="1" s="1"/>
  <c r="E76" i="1" s="1"/>
  <c r="C75" i="1"/>
  <c r="E75" i="1" s="1"/>
  <c r="C70" i="1"/>
  <c r="D70" i="1" s="1"/>
  <c r="D69" i="1"/>
  <c r="C69" i="1" s="1"/>
  <c r="E69" i="1" s="1"/>
  <c r="C68" i="1"/>
  <c r="E68" i="1" s="1"/>
  <c r="F94" i="1"/>
  <c r="C84" i="1"/>
  <c r="D85" i="1"/>
  <c r="C85" i="1" s="1"/>
  <c r="E27" i="1"/>
  <c r="D27" i="1"/>
  <c r="C26" i="1"/>
  <c r="E25" i="1"/>
  <c r="D25" i="1"/>
  <c r="E26" i="1" l="1"/>
  <c r="E29" i="1" s="1"/>
  <c r="E70" i="1"/>
  <c r="E72" i="1" s="1"/>
  <c r="D77" i="1"/>
  <c r="D68" i="1"/>
  <c r="C90" i="1"/>
  <c r="D75" i="1"/>
  <c r="E79" i="1"/>
  <c r="E50" i="1"/>
  <c r="F81" i="1" l="1"/>
  <c r="E115" i="1"/>
  <c r="E84" i="1"/>
  <c r="D84" i="1"/>
  <c r="D90" i="1" s="1"/>
  <c r="E20" i="1"/>
  <c r="E18" i="1"/>
  <c r="E34" i="1"/>
  <c r="D34" i="1"/>
  <c r="D20" i="1"/>
  <c r="C40" i="1"/>
  <c r="D40" i="1" l="1"/>
  <c r="E35" i="1"/>
  <c r="F37" i="1" s="1"/>
  <c r="E22" i="1"/>
  <c r="F31" i="1" s="1"/>
  <c r="F42" i="1" s="1"/>
  <c r="E100" i="1"/>
  <c r="E85" i="1"/>
  <c r="E90" i="1" s="1"/>
  <c r="E40" i="1" l="1"/>
  <c r="F87" i="1"/>
  <c r="F92" i="1" s="1"/>
  <c r="F96" i="1" l="1"/>
  <c r="E118" i="1" s="1"/>
  <c r="F120" i="1" s="1"/>
  <c r="F122" i="1" s="1"/>
  <c r="F46" i="1"/>
  <c r="F111" i="1" l="1"/>
  <c r="F113" i="1" s="1"/>
  <c r="E49" i="1"/>
  <c r="F52" i="1" s="1"/>
  <c r="F54" i="1" s="1"/>
</calcChain>
</file>

<file path=xl/sharedStrings.xml><?xml version="1.0" encoding="utf-8"?>
<sst xmlns="http://schemas.openxmlformats.org/spreadsheetml/2006/main" count="135" uniqueCount="69">
  <si>
    <t>Naam schuldenaar:</t>
  </si>
  <si>
    <t>Zaaknummer:</t>
  </si>
  <si>
    <t>Boolean</t>
  </si>
  <si>
    <t>Ja</t>
  </si>
  <si>
    <t>Nee</t>
  </si>
  <si>
    <t>* Ja/Nee *</t>
  </si>
  <si>
    <t>Vakantiegeld</t>
  </si>
  <si>
    <t>Overige maandelijkse inkomsten</t>
  </si>
  <si>
    <t>Per maand</t>
  </si>
  <si>
    <t>Per jaar</t>
  </si>
  <si>
    <t>Totale termijn</t>
  </si>
  <si>
    <t>Vrij te laten bedrag</t>
  </si>
  <si>
    <t>Vrij te laten vakantiegeld</t>
  </si>
  <si>
    <t>* Kies zaaksoort *</t>
  </si>
  <si>
    <t>LAB</t>
  </si>
  <si>
    <t>LOB excl. porto</t>
  </si>
  <si>
    <t>Porto</t>
  </si>
  <si>
    <t>DP</t>
  </si>
  <si>
    <t>DO</t>
  </si>
  <si>
    <t>Afkorting</t>
  </si>
  <si>
    <t>Griffierecht uitdelingslijst</t>
  </si>
  <si>
    <t>* Ja/N.v.t. *</t>
  </si>
  <si>
    <t>N.v.t.</t>
  </si>
  <si>
    <t>Gegevens Minnelijk traject</t>
  </si>
  <si>
    <t>Aflosmogelijkheid</t>
  </si>
  <si>
    <t>Kosten Msnp</t>
  </si>
  <si>
    <t>Is er sprake van 9% reservering voor schuldhulpverlener?</t>
  </si>
  <si>
    <t>Liquidatie vermogen</t>
  </si>
  <si>
    <t>Gegevens Wsnp</t>
  </si>
  <si>
    <t>Kosten Wsnp</t>
  </si>
  <si>
    <t>LAB vergoeding bewindvoerder (per maand)</t>
  </si>
  <si>
    <t>LOB Vergoeding bewindvoerder (eenmalig)</t>
  </si>
  <si>
    <t>Eenmalig</t>
  </si>
  <si>
    <t>Portokosten</t>
  </si>
  <si>
    <t>Kosten financieel beheer</t>
  </si>
  <si>
    <t>Is er sprake van kosten financieel beheer?</t>
  </si>
  <si>
    <t>(F) Totale kosten minnelijk traject</t>
  </si>
  <si>
    <r>
      <t>Benadering saldo uitdeling Wsnp traject</t>
    </r>
    <r>
      <rPr>
        <b/>
        <vertAlign val="superscript"/>
        <sz val="14"/>
        <color theme="1"/>
        <rFont val="Arial"/>
        <family val="2"/>
      </rPr>
      <t xml:space="preserve"> </t>
    </r>
    <r>
      <rPr>
        <b/>
        <vertAlign val="superscript"/>
        <sz val="11"/>
        <color theme="1"/>
        <rFont val="Arial"/>
        <family val="2"/>
      </rPr>
      <t>(E-F)</t>
    </r>
  </si>
  <si>
    <t>Inkomsten persoon 1</t>
  </si>
  <si>
    <t>Inkomsten persoon 2</t>
  </si>
  <si>
    <t>Totaal inkomsten persoon 1</t>
  </si>
  <si>
    <t>Totaal inkomsten persoon 2</t>
  </si>
  <si>
    <t>Totaal inkomsten Persoon 2</t>
  </si>
  <si>
    <t>Salaris</t>
  </si>
  <si>
    <t>Overig maandelijkse inkomsten</t>
  </si>
  <si>
    <t>Tweemaal bij gemeenschap van goederen: Recofa Richtlijnen art. 1.6 lid d</t>
  </si>
  <si>
    <t>art. 17 lid 1 Wgbz</t>
  </si>
  <si>
    <t>Gegevens schuldenaar 1</t>
  </si>
  <si>
    <t>Gegevens schuldenaar 2</t>
  </si>
  <si>
    <t>Dubbele Particulier</t>
  </si>
  <si>
    <t>Dubbele Ondernemer</t>
  </si>
  <si>
    <t>Zaaksoort minnelijk traject</t>
  </si>
  <si>
    <t>Zaaksoort Wsnp</t>
  </si>
  <si>
    <t>Berekening saldo uitdeling Wettelijke schuldsanering (Wsnp)</t>
  </si>
  <si>
    <t>Berekening saldo uitdeling Minnelijk traject</t>
  </si>
  <si>
    <t>Gehuwd of samenwonend</t>
  </si>
  <si>
    <t>Vergelijkingstool Msnp vs. Wsnp - versie januari 2025</t>
  </si>
  <si>
    <t>(A) Lengte termijn in maanden</t>
  </si>
  <si>
    <t>(B) Totaal inkomsten</t>
  </si>
  <si>
    <t>(C) Totaal Vtlb</t>
  </si>
  <si>
    <t>Reguliere afdracht (B min C)</t>
  </si>
  <si>
    <r>
      <t>(D) Totaal Aflosmogelijkheid</t>
    </r>
    <r>
      <rPr>
        <b/>
        <vertAlign val="superscript"/>
        <sz val="11"/>
        <color theme="1"/>
        <rFont val="Arial"/>
        <family val="2"/>
      </rPr>
      <t xml:space="preserve"> (B-C)</t>
    </r>
  </si>
  <si>
    <t>(E) Opbrengst liquidatie vermogen</t>
  </si>
  <si>
    <r>
      <t>(F) Totale boedelopbrengst</t>
    </r>
    <r>
      <rPr>
        <b/>
        <vertAlign val="superscript"/>
        <sz val="11"/>
        <color theme="1"/>
        <rFont val="Arial"/>
        <family val="2"/>
      </rPr>
      <t xml:space="preserve"> (D+E)</t>
    </r>
  </si>
  <si>
    <t>(G) Totale kosten minnelijk traject</t>
  </si>
  <si>
    <r>
      <t>Berekening saldo uitdeling Minnelijk traject</t>
    </r>
    <r>
      <rPr>
        <b/>
        <vertAlign val="superscript"/>
        <sz val="14"/>
        <color theme="1"/>
        <rFont val="Arial"/>
        <family val="2"/>
      </rPr>
      <t xml:space="preserve"> </t>
    </r>
    <r>
      <rPr>
        <b/>
        <vertAlign val="superscript"/>
        <sz val="11"/>
        <color theme="1"/>
        <rFont val="Arial"/>
        <family val="2"/>
      </rPr>
      <t>(F-G)</t>
    </r>
  </si>
  <si>
    <t>Afloscapaciteit (B min C)</t>
  </si>
  <si>
    <t>(G) Totale kosten Wsnp-traject</t>
  </si>
  <si>
    <r>
      <t>Berekening saldo uitdeling Wsnp traject</t>
    </r>
    <r>
      <rPr>
        <b/>
        <vertAlign val="superscript"/>
        <sz val="14"/>
        <color theme="1"/>
        <rFont val="Arial"/>
        <family val="2"/>
      </rPr>
      <t xml:space="preserve"> </t>
    </r>
    <r>
      <rPr>
        <b/>
        <vertAlign val="superscript"/>
        <sz val="11"/>
        <color theme="1"/>
        <rFont val="Arial"/>
        <family val="2"/>
      </rPr>
      <t>(F-G)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</si>
</sst>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[$€-2]\ * #,##0.00_ ;_ [$€-2]\ * \-#,##0.00_ ;_ [$€-2]\ * &quot;-&quot;??_ ;_ @_ "/>
    <numFmt numFmtId="165" formatCode="_ [$€-413]\ * #,##0.00_ ;_ [$€-413]\ * \-#,##0.00_ ;_ [$€-413]\ * &quot;-&quot;??_ ;_ @_ "/>
  </numFmts>
  <fonts count="17" x14ac:knownFonts="1"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u/>
      <sz val="9"/>
      <color theme="10"/>
      <name val="Calibri"/>
      <family val="2"/>
      <scheme val="minor"/>
    </font>
    <font>
      <sz val="10"/>
      <color theme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16" fillId="0" borderId="0" xfId="0" applyFont="1"/>
    <xf numFmtId="0" fontId="3" fillId="0" borderId="3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5" fillId="0" borderId="0" xfId="3" applyBorder="1"/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1" fillId="0" borderId="0" xfId="0" applyNumberFormat="1" applyFont="1"/>
    <xf numFmtId="44" fontId="1" fillId="0" borderId="7" xfId="0" applyNumberFormat="1" applyFont="1" applyBorder="1"/>
    <xf numFmtId="44" fontId="1" fillId="0" borderId="9" xfId="0" applyNumberFormat="1" applyFont="1" applyBorder="1"/>
    <xf numFmtId="44" fontId="1" fillId="0" borderId="10" xfId="0" applyNumberFormat="1" applyFont="1" applyBorder="1"/>
    <xf numFmtId="49" fontId="15" fillId="0" borderId="9" xfId="3" applyNumberFormat="1" applyBorder="1"/>
    <xf numFmtId="0" fontId="0" fillId="0" borderId="3" xfId="0" applyBorder="1"/>
    <xf numFmtId="0" fontId="15" fillId="0" borderId="4" xfId="3" applyBorder="1" applyAlignment="1"/>
    <xf numFmtId="44" fontId="1" fillId="0" borderId="5" xfId="0" applyNumberFormat="1" applyFont="1" applyBorder="1"/>
    <xf numFmtId="165" fontId="1" fillId="0" borderId="10" xfId="0" applyNumberFormat="1" applyFont="1" applyBorder="1"/>
    <xf numFmtId="0" fontId="2" fillId="2" borderId="0" xfId="0" applyFont="1" applyFill="1" applyAlignment="1" applyProtection="1">
      <alignment horizontal="left"/>
      <protection hidden="1"/>
    </xf>
    <xf numFmtId="0" fontId="1" fillId="2" borderId="0" xfId="0" applyFont="1" applyFill="1" applyProtection="1">
      <protection hidden="1"/>
    </xf>
    <xf numFmtId="49" fontId="2" fillId="2" borderId="0" xfId="0" applyNumberFormat="1" applyFont="1" applyFill="1" applyAlignment="1" applyProtection="1">
      <alignment horizontal="center" wrapText="1"/>
      <protection hidden="1"/>
    </xf>
    <xf numFmtId="0" fontId="2" fillId="2" borderId="0" xfId="0" applyFont="1" applyFill="1" applyAlignment="1" applyProtection="1">
      <alignment horizontal="center"/>
      <protection hidden="1"/>
    </xf>
    <xf numFmtId="49" fontId="7" fillId="2" borderId="0" xfId="0" applyNumberFormat="1" applyFont="1" applyFill="1" applyAlignment="1" applyProtection="1">
      <alignment wrapText="1"/>
      <protection hidden="1"/>
    </xf>
    <xf numFmtId="49" fontId="4" fillId="2" borderId="0" xfId="0" applyNumberFormat="1" applyFont="1" applyFill="1" applyAlignment="1" applyProtection="1">
      <alignment wrapText="1"/>
      <protection hidden="1"/>
    </xf>
    <xf numFmtId="49" fontId="1" fillId="2" borderId="0" xfId="0" applyNumberFormat="1" applyFont="1" applyFill="1" applyAlignment="1" applyProtection="1">
      <alignment wrapText="1"/>
      <protection hidden="1"/>
    </xf>
    <xf numFmtId="164" fontId="1" fillId="2" borderId="0" xfId="0" applyNumberFormat="1" applyFont="1" applyFill="1" applyProtection="1">
      <protection hidden="1"/>
    </xf>
    <xf numFmtId="165" fontId="1" fillId="2" borderId="0" xfId="0" applyNumberFormat="1" applyFont="1" applyFill="1" applyProtection="1">
      <protection hidden="1"/>
    </xf>
    <xf numFmtId="0" fontId="3" fillId="2" borderId="0" xfId="0" applyFont="1" applyFill="1" applyProtection="1">
      <protection hidden="1"/>
    </xf>
    <xf numFmtId="44" fontId="1" fillId="2" borderId="0" xfId="1" applyFont="1" applyFill="1" applyBorder="1" applyProtection="1">
      <protection hidden="1"/>
    </xf>
    <xf numFmtId="165" fontId="3" fillId="2" borderId="0" xfId="0" applyNumberFormat="1" applyFont="1" applyFill="1" applyProtection="1">
      <protection hidden="1"/>
    </xf>
    <xf numFmtId="0" fontId="7" fillId="2" borderId="0" xfId="0" applyFont="1" applyFill="1" applyProtection="1">
      <protection hidden="1"/>
    </xf>
    <xf numFmtId="44" fontId="1" fillId="2" borderId="0" xfId="0" applyNumberFormat="1" applyFont="1" applyFill="1" applyProtection="1">
      <protection hidden="1"/>
    </xf>
    <xf numFmtId="44" fontId="1" fillId="2" borderId="0" xfId="1" applyFont="1" applyFill="1" applyProtection="1">
      <protection hidden="1"/>
    </xf>
    <xf numFmtId="165" fontId="1" fillId="2" borderId="0" xfId="1" applyNumberFormat="1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44" fontId="1" fillId="2" borderId="2" xfId="0" applyNumberFormat="1" applyFont="1" applyFill="1" applyBorder="1" applyProtection="1">
      <protection hidden="1"/>
    </xf>
    <xf numFmtId="0" fontId="1" fillId="2" borderId="0" xfId="0" applyFont="1" applyFill="1" applyAlignment="1" applyProtection="1">
      <alignment horizontal="left" wrapText="1"/>
      <protection hidden="1"/>
    </xf>
    <xf numFmtId="165" fontId="1" fillId="2" borderId="0" xfId="1" applyNumberFormat="1" applyFont="1" applyFill="1" applyProtection="1">
      <protection hidden="1"/>
    </xf>
    <xf numFmtId="44" fontId="3" fillId="2" borderId="2" xfId="0" applyNumberFormat="1" applyFont="1" applyFill="1" applyBorder="1" applyProtection="1">
      <protection hidden="1"/>
    </xf>
    <xf numFmtId="44" fontId="10" fillId="2" borderId="1" xfId="0" applyNumberFormat="1" applyFont="1" applyFill="1" applyBorder="1" applyProtection="1">
      <protection hidden="1"/>
    </xf>
    <xf numFmtId="0" fontId="12" fillId="2" borderId="0" xfId="0" applyFont="1" applyFill="1" applyProtection="1">
      <protection hidden="1"/>
    </xf>
    <xf numFmtId="164" fontId="1" fillId="2" borderId="0" xfId="1" applyNumberFormat="1" applyFont="1" applyFill="1" applyBorder="1" applyProtection="1">
      <protection hidden="1"/>
    </xf>
    <xf numFmtId="44" fontId="14" fillId="2" borderId="2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44" fontId="1" fillId="2" borderId="0" xfId="1" applyFont="1" applyFill="1" applyBorder="1" applyProtection="1">
      <protection locked="0" hidden="1"/>
    </xf>
    <xf numFmtId="165" fontId="1" fillId="2" borderId="0" xfId="1" applyNumberFormat="1" applyFont="1" applyFill="1" applyBorder="1" applyProtection="1">
      <protection locked="0" hidden="1"/>
    </xf>
    <xf numFmtId="0" fontId="1" fillId="2" borderId="0" xfId="0" applyFont="1" applyFill="1" applyProtection="1">
      <protection locked="0" hidden="1"/>
    </xf>
    <xf numFmtId="0" fontId="4" fillId="2" borderId="0" xfId="0" applyFont="1" applyFill="1" applyProtection="1">
      <protection hidden="1"/>
    </xf>
    <xf numFmtId="0" fontId="7" fillId="2" borderId="0" xfId="0" applyFont="1" applyFill="1" applyAlignment="1" applyProtection="1">
      <alignment horizontal="right"/>
      <protection hidden="1"/>
    </xf>
    <xf numFmtId="49" fontId="1" fillId="2" borderId="0" xfId="0" applyNumberFormat="1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center"/>
      <protection hidden="1"/>
    </xf>
    <xf numFmtId="49" fontId="13" fillId="2" borderId="11" xfId="0" applyNumberFormat="1" applyFont="1" applyFill="1" applyBorder="1" applyProtection="1">
      <protection hidden="1"/>
    </xf>
    <xf numFmtId="49" fontId="1" fillId="2" borderId="12" xfId="0" applyNumberFormat="1" applyFont="1" applyFill="1" applyBorder="1" applyAlignment="1" applyProtection="1">
      <alignment wrapText="1"/>
      <protection hidden="1"/>
    </xf>
    <xf numFmtId="0" fontId="1" fillId="2" borderId="12" xfId="0" applyFont="1" applyFill="1" applyBorder="1" applyProtection="1">
      <protection hidden="1"/>
    </xf>
    <xf numFmtId="0" fontId="1" fillId="2" borderId="13" xfId="0" applyFont="1" applyFill="1" applyBorder="1" applyProtection="1">
      <protection hidden="1"/>
    </xf>
    <xf numFmtId="0" fontId="7" fillId="2" borderId="0" xfId="0" applyFont="1" applyFill="1" applyAlignment="1" applyProtection="1">
      <alignment horizontal="right"/>
      <protection hidden="1"/>
    </xf>
    <xf numFmtId="49" fontId="13" fillId="2" borderId="0" xfId="0" applyNumberFormat="1" applyFont="1" applyFill="1" applyAlignment="1" applyProtection="1">
      <alignment horizontal="left" wrapText="1"/>
      <protection hidden="1"/>
    </xf>
    <xf numFmtId="0" fontId="3" fillId="2" borderId="0" xfId="0" applyFont="1" applyFill="1" applyAlignment="1" applyProtection="1">
      <alignment horizontal="left"/>
      <protection hidden="1"/>
    </xf>
    <xf numFmtId="49" fontId="1" fillId="2" borderId="0" xfId="0" applyNumberFormat="1" applyFont="1" applyFill="1" applyAlignment="1" applyProtection="1">
      <alignment horizontal="left"/>
      <protection locked="0" hidden="1"/>
    </xf>
    <xf numFmtId="0" fontId="1" fillId="2" borderId="0" xfId="0" applyFont="1" applyFill="1" applyAlignment="1" applyProtection="1">
      <alignment horizontal="left"/>
      <protection hidden="1"/>
    </xf>
    <xf numFmtId="0" fontId="10" fillId="2" borderId="0" xfId="0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locked="0" hidden="1"/>
    </xf>
    <xf numFmtId="49" fontId="1" fillId="2" borderId="0" xfId="0" applyNumberFormat="1" applyFont="1" applyFill="1" applyAlignment="1" applyProtection="1">
      <alignment horizontal="left"/>
      <protection hidden="1"/>
    </xf>
  </cellXfs>
  <cellStyles count="4">
    <cellStyle name="Hyperlink" xfId="3" builtinId="8"/>
    <cellStyle name="Standaard" xfId="0" builtinId="0"/>
    <cellStyle name="Valuta" xfId="1" builtinId="4"/>
    <cellStyle name="Valuta 2" xfId="2" xr:uid="{00000000-0005-0000-0000-000003000000}"/>
  </cellStyles>
  <dxfs count="3">
    <dxf>
      <font>
        <color rgb="FFFF0000"/>
      </font>
    </dxf>
    <dxf>
      <font>
        <color rgb="FFFF0000"/>
      </font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etten.overheid.nl/BWBR0028899/" TargetMode="External"/><Relationship Id="rId2" Type="http://schemas.openxmlformats.org/officeDocument/2006/relationships/hyperlink" Target="http://wetten.overheid.nl/BWBR0033711/" TargetMode="External"/><Relationship Id="rId1" Type="http://schemas.openxmlformats.org/officeDocument/2006/relationships/hyperlink" Target="http://wetten.overheid.nl/BWBR0033711/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131"/>
  <sheetViews>
    <sheetView tabSelected="1" zoomScale="90" zoomScaleNormal="90" zoomScaleSheetLayoutView="160" workbookViewId="0">
      <selection activeCell="C6" sqref="C6:F6"/>
    </sheetView>
  </sheetViews>
  <sheetFormatPr defaultColWidth="0" defaultRowHeight="12.75" zeroHeight="1" x14ac:dyDescent="0.2"/>
  <cols>
    <col min="1" max="1" width="33.33203125" style="28" customWidth="1"/>
    <col min="2" max="2" width="2.83203125" style="28" customWidth="1"/>
    <col min="3" max="5" width="16.83203125" style="23" customWidth="1"/>
    <col min="6" max="6" width="20.83203125" style="23" customWidth="1"/>
    <col min="7" max="7" width="9.33203125" style="23" hidden="1"/>
    <col min="8" max="10" width="0" style="23" hidden="1"/>
    <col min="11" max="16383" width="9.33203125" style="23" hidden="1"/>
    <col min="16384" max="16384" width="1.6640625" style="23" hidden="1" customWidth="1"/>
  </cols>
  <sheetData>
    <row r="1" spans="1:10" ht="20.25" x14ac:dyDescent="0.3">
      <c r="A1" s="55" t="s">
        <v>56</v>
      </c>
      <c r="B1" s="56"/>
      <c r="C1" s="57"/>
      <c r="D1" s="57"/>
      <c r="E1" s="57"/>
      <c r="F1" s="58"/>
    </row>
    <row r="2" spans="1:10" x14ac:dyDescent="0.2"/>
    <row r="3" spans="1:10" ht="20.25" customHeight="1" x14ac:dyDescent="0.3">
      <c r="A3" s="60" t="s">
        <v>54</v>
      </c>
      <c r="B3" s="60"/>
      <c r="C3" s="60"/>
      <c r="D3" s="60"/>
      <c r="E3" s="60"/>
      <c r="F3" s="60"/>
      <c r="G3" s="22"/>
      <c r="H3" s="22"/>
      <c r="I3" s="22"/>
      <c r="J3" s="22"/>
    </row>
    <row r="4" spans="1:10" ht="20.100000000000001" customHeight="1" x14ac:dyDescent="0.3">
      <c r="A4" s="24"/>
      <c r="B4" s="24"/>
      <c r="C4" s="25"/>
      <c r="D4" s="25"/>
      <c r="E4" s="25"/>
      <c r="F4" s="25"/>
      <c r="G4" s="25"/>
      <c r="H4" s="25"/>
      <c r="I4" s="25"/>
      <c r="J4" s="25"/>
    </row>
    <row r="5" spans="1:10" ht="15.95" customHeight="1" x14ac:dyDescent="0.25">
      <c r="A5" s="26" t="s">
        <v>47</v>
      </c>
      <c r="B5" s="27"/>
    </row>
    <row r="6" spans="1:10" x14ac:dyDescent="0.2">
      <c r="A6" s="28" t="s">
        <v>0</v>
      </c>
      <c r="C6" s="62"/>
      <c r="D6" s="62"/>
      <c r="E6" s="62"/>
      <c r="F6" s="62"/>
    </row>
    <row r="7" spans="1:10" x14ac:dyDescent="0.2">
      <c r="A7" s="28" t="s">
        <v>1</v>
      </c>
      <c r="C7" s="62"/>
      <c r="D7" s="62"/>
      <c r="E7" s="62"/>
      <c r="F7" s="62"/>
    </row>
    <row r="8" spans="1:10" ht="15" customHeight="1" x14ac:dyDescent="0.2">
      <c r="C8" s="47"/>
      <c r="D8" s="53"/>
      <c r="E8" s="53"/>
      <c r="F8" s="53"/>
    </row>
    <row r="9" spans="1:10" ht="15.95" customHeight="1" x14ac:dyDescent="0.25">
      <c r="A9" s="26" t="s">
        <v>48</v>
      </c>
      <c r="B9" s="27"/>
    </row>
    <row r="10" spans="1:10" x14ac:dyDescent="0.2">
      <c r="A10" s="28" t="s">
        <v>0</v>
      </c>
      <c r="C10" s="62"/>
      <c r="D10" s="62"/>
      <c r="E10" s="62"/>
      <c r="F10" s="62"/>
    </row>
    <row r="11" spans="1:10" x14ac:dyDescent="0.2">
      <c r="A11" s="28" t="s">
        <v>1</v>
      </c>
      <c r="C11" s="62"/>
      <c r="D11" s="62"/>
      <c r="E11" s="62"/>
      <c r="F11" s="62"/>
    </row>
    <row r="12" spans="1:10" ht="15" customHeight="1" x14ac:dyDescent="0.2"/>
    <row r="13" spans="1:10" ht="12.75" customHeight="1" x14ac:dyDescent="0.25">
      <c r="A13" s="26" t="s">
        <v>23</v>
      </c>
    </row>
    <row r="14" spans="1:10" x14ac:dyDescent="0.2">
      <c r="A14" s="28" t="s">
        <v>51</v>
      </c>
      <c r="C14" s="63" t="s">
        <v>55</v>
      </c>
      <c r="D14" s="63"/>
      <c r="E14" s="63"/>
      <c r="F14" s="63"/>
    </row>
    <row r="15" spans="1:10" x14ac:dyDescent="0.2">
      <c r="A15" s="28" t="s">
        <v>57</v>
      </c>
      <c r="C15" s="54">
        <v>18</v>
      </c>
      <c r="H15" s="29"/>
    </row>
    <row r="16" spans="1:10" ht="27.95" customHeight="1" x14ac:dyDescent="0.2">
      <c r="H16" s="29"/>
    </row>
    <row r="17" spans="1:8" ht="15.95" customHeight="1" x14ac:dyDescent="0.25">
      <c r="A17" s="26" t="s">
        <v>38</v>
      </c>
      <c r="B17" s="27"/>
      <c r="C17" s="31" t="s">
        <v>8</v>
      </c>
      <c r="D17" s="31" t="s">
        <v>9</v>
      </c>
      <c r="E17" s="31" t="s">
        <v>10</v>
      </c>
      <c r="H17" s="29"/>
    </row>
    <row r="18" spans="1:8" x14ac:dyDescent="0.2">
      <c r="A18" s="28" t="s">
        <v>43</v>
      </c>
      <c r="C18" s="48"/>
      <c r="D18" s="32">
        <f>C18*12</f>
        <v>0</v>
      </c>
      <c r="E18" s="32">
        <f>C18*$C$15</f>
        <v>0</v>
      </c>
      <c r="H18" s="29"/>
    </row>
    <row r="19" spans="1:8" x14ac:dyDescent="0.2">
      <c r="A19" s="28" t="s">
        <v>6</v>
      </c>
      <c r="C19" s="32">
        <f>D19/12</f>
        <v>0</v>
      </c>
      <c r="D19" s="48"/>
      <c r="E19" s="32">
        <f>C19*$C$15</f>
        <v>0</v>
      </c>
      <c r="H19" s="29"/>
    </row>
    <row r="20" spans="1:8" ht="12.75" customHeight="1" x14ac:dyDescent="0.2">
      <c r="A20" s="28" t="s">
        <v>44</v>
      </c>
      <c r="C20" s="48"/>
      <c r="D20" s="32">
        <f>C20*12</f>
        <v>0</v>
      </c>
      <c r="E20" s="32">
        <f>C20*$C$15</f>
        <v>0</v>
      </c>
      <c r="H20" s="29"/>
    </row>
    <row r="21" spans="1:8" ht="9.9499999999999993" customHeight="1" x14ac:dyDescent="0.2">
      <c r="C21" s="32"/>
      <c r="D21" s="32"/>
      <c r="E21" s="32"/>
      <c r="H21" s="29"/>
    </row>
    <row r="22" spans="1:8" ht="15.95" customHeight="1" x14ac:dyDescent="0.2">
      <c r="C22" s="61" t="s">
        <v>40</v>
      </c>
      <c r="D22" s="61"/>
      <c r="E22" s="33">
        <f>SUM(E18:E20)</f>
        <v>0</v>
      </c>
      <c r="H22" s="29"/>
    </row>
    <row r="23" spans="1:8" ht="15.95" customHeight="1" x14ac:dyDescent="0.25">
      <c r="C23" s="52"/>
      <c r="D23" s="52"/>
      <c r="E23" s="52"/>
      <c r="F23" s="30"/>
      <c r="H23" s="29"/>
    </row>
    <row r="24" spans="1:8" ht="15.95" customHeight="1" x14ac:dyDescent="0.25">
      <c r="A24" s="26" t="s">
        <v>39</v>
      </c>
      <c r="B24" s="27"/>
      <c r="C24" s="31" t="s">
        <v>8</v>
      </c>
      <c r="D24" s="31" t="s">
        <v>9</v>
      </c>
      <c r="E24" s="31" t="s">
        <v>10</v>
      </c>
      <c r="H24" s="29"/>
    </row>
    <row r="25" spans="1:8" x14ac:dyDescent="0.2">
      <c r="A25" s="28" t="s">
        <v>43</v>
      </c>
      <c r="C25" s="48"/>
      <c r="D25" s="32">
        <f>C25*12</f>
        <v>0</v>
      </c>
      <c r="E25" s="32">
        <f>C25*$C$15</f>
        <v>0</v>
      </c>
      <c r="H25" s="29"/>
    </row>
    <row r="26" spans="1:8" x14ac:dyDescent="0.2">
      <c r="A26" s="28" t="s">
        <v>6</v>
      </c>
      <c r="C26" s="32">
        <f>D26/12</f>
        <v>0</v>
      </c>
      <c r="D26" s="48"/>
      <c r="E26" s="32">
        <f>C26*$C$15</f>
        <v>0</v>
      </c>
      <c r="H26" s="29"/>
    </row>
    <row r="27" spans="1:8" ht="12.75" customHeight="1" x14ac:dyDescent="0.2">
      <c r="A27" s="28" t="s">
        <v>44</v>
      </c>
      <c r="C27" s="48"/>
      <c r="D27" s="32">
        <f>C27*12</f>
        <v>0</v>
      </c>
      <c r="E27" s="32">
        <f>C27*$C$15</f>
        <v>0</v>
      </c>
      <c r="H27" s="29"/>
    </row>
    <row r="28" spans="1:8" ht="9.9499999999999993" customHeight="1" x14ac:dyDescent="0.2">
      <c r="C28" s="32"/>
      <c r="D28" s="32"/>
      <c r="E28" s="32"/>
      <c r="H28" s="29"/>
    </row>
    <row r="29" spans="1:8" ht="15.95" customHeight="1" x14ac:dyDescent="0.2">
      <c r="C29" s="61" t="s">
        <v>41</v>
      </c>
      <c r="D29" s="61"/>
      <c r="E29" s="33">
        <f>SUM(E25:E27)</f>
        <v>0</v>
      </c>
      <c r="H29" s="29"/>
    </row>
    <row r="30" spans="1:8" ht="9.75" customHeight="1" x14ac:dyDescent="0.25">
      <c r="C30" s="31"/>
      <c r="D30" s="34"/>
      <c r="E30" s="33"/>
      <c r="H30" s="29"/>
    </row>
    <row r="31" spans="1:8" ht="15.95" customHeight="1" x14ac:dyDescent="0.25">
      <c r="C31" s="59" t="s">
        <v>58</v>
      </c>
      <c r="D31" s="59"/>
      <c r="E31" s="59"/>
      <c r="F31" s="30">
        <f>SUM(E22+E29)</f>
        <v>0</v>
      </c>
      <c r="H31" s="29"/>
    </row>
    <row r="32" spans="1:8" ht="27.95" customHeight="1" x14ac:dyDescent="0.25">
      <c r="E32" s="34"/>
      <c r="F32" s="35"/>
    </row>
    <row r="33" spans="1:6" ht="15.95" customHeight="1" x14ac:dyDescent="0.25">
      <c r="A33" s="26" t="s">
        <v>11</v>
      </c>
      <c r="B33" s="27"/>
      <c r="C33" s="31" t="s">
        <v>8</v>
      </c>
      <c r="D33" s="31" t="s">
        <v>9</v>
      </c>
      <c r="E33" s="31" t="s">
        <v>10</v>
      </c>
    </row>
    <row r="34" spans="1:6" x14ac:dyDescent="0.2">
      <c r="A34" s="28" t="s">
        <v>11</v>
      </c>
      <c r="C34" s="48"/>
      <c r="D34" s="32">
        <f>C34*12</f>
        <v>0</v>
      </c>
      <c r="E34" s="32">
        <f>SUM(C34*$C$15)</f>
        <v>0</v>
      </c>
    </row>
    <row r="35" spans="1:6" x14ac:dyDescent="0.2">
      <c r="A35" s="28" t="s">
        <v>12</v>
      </c>
      <c r="C35" s="32">
        <f>(D35/12)</f>
        <v>0</v>
      </c>
      <c r="D35" s="48"/>
      <c r="E35" s="32">
        <f>SUM(C35*$C$15)</f>
        <v>0</v>
      </c>
    </row>
    <row r="36" spans="1:6" ht="9.9499999999999993" customHeight="1" x14ac:dyDescent="0.2">
      <c r="C36" s="36"/>
      <c r="D36" s="36"/>
      <c r="E36" s="36"/>
    </row>
    <row r="37" spans="1:6" ht="15.95" customHeight="1" x14ac:dyDescent="0.25">
      <c r="C37" s="59" t="s">
        <v>59</v>
      </c>
      <c r="D37" s="59"/>
      <c r="E37" s="59"/>
      <c r="F37" s="35">
        <f>SUM(E34:E35)</f>
        <v>0</v>
      </c>
    </row>
    <row r="38" spans="1:6" ht="27.95" customHeight="1" x14ac:dyDescent="0.2"/>
    <row r="39" spans="1:6" ht="15" x14ac:dyDescent="0.25">
      <c r="A39" s="26" t="s">
        <v>24</v>
      </c>
      <c r="C39" s="31" t="s">
        <v>8</v>
      </c>
      <c r="D39" s="31" t="s">
        <v>9</v>
      </c>
      <c r="E39" s="31" t="s">
        <v>10</v>
      </c>
    </row>
    <row r="40" spans="1:6" ht="12.75" customHeight="1" x14ac:dyDescent="0.2">
      <c r="A40" s="28" t="s">
        <v>60</v>
      </c>
      <c r="C40" s="37">
        <f>IF(SUM(C18:C20,C25:C27)-(C34+C35)&lt;0,0,SUM(C18:C20,C25:C27)-(C34+C35))</f>
        <v>0</v>
      </c>
      <c r="D40" s="37">
        <f>IF(SUM(D18:D20,D25:D27)-(D34+D35)&lt;0,0,SUM(D18:D20,D25:D27)-(D34+D35))</f>
        <v>0</v>
      </c>
      <c r="E40" s="37">
        <f>IF(SUM(E18:E20,E25:E27)-(E34+E35)&lt;0,0,SUM(E18:E20,E25:E27)-(E34+E35))</f>
        <v>0</v>
      </c>
    </row>
    <row r="41" spans="1:6" ht="9.9499999999999993" customHeight="1" x14ac:dyDescent="0.2">
      <c r="C41" s="36"/>
      <c r="D41" s="36"/>
      <c r="E41" s="36"/>
    </row>
    <row r="42" spans="1:6" ht="15.95" customHeight="1" x14ac:dyDescent="0.25">
      <c r="C42" s="59" t="s">
        <v>61</v>
      </c>
      <c r="D42" s="59"/>
      <c r="E42" s="59"/>
      <c r="F42" s="39">
        <f>F31-F37</f>
        <v>0</v>
      </c>
    </row>
    <row r="43" spans="1:6" ht="9.9499999999999993" customHeight="1" x14ac:dyDescent="0.2">
      <c r="C43" s="36"/>
      <c r="D43" s="36"/>
      <c r="E43" s="36"/>
    </row>
    <row r="44" spans="1:6" ht="15.95" customHeight="1" x14ac:dyDescent="0.25">
      <c r="A44" s="26" t="s">
        <v>27</v>
      </c>
      <c r="C44" s="59" t="s">
        <v>62</v>
      </c>
      <c r="D44" s="59"/>
      <c r="E44" s="59"/>
      <c r="F44" s="49"/>
    </row>
    <row r="45" spans="1:6" ht="9.9499999999999993" customHeight="1" x14ac:dyDescent="0.2">
      <c r="C45" s="36"/>
      <c r="D45" s="36"/>
      <c r="E45" s="36"/>
    </row>
    <row r="46" spans="1:6" ht="15.95" customHeight="1" x14ac:dyDescent="0.25">
      <c r="C46" s="59" t="s">
        <v>63</v>
      </c>
      <c r="D46" s="59"/>
      <c r="E46" s="59"/>
      <c r="F46" s="39">
        <f>F42+F44</f>
        <v>0</v>
      </c>
    </row>
    <row r="47" spans="1:6" s="38" customFormat="1" ht="12" x14ac:dyDescent="0.2"/>
    <row r="48" spans="1:6" ht="15.75" x14ac:dyDescent="0.25">
      <c r="A48" s="27" t="s">
        <v>25</v>
      </c>
      <c r="B48" s="27"/>
      <c r="E48" s="31" t="s">
        <v>10</v>
      </c>
    </row>
    <row r="49" spans="1:10" ht="25.5" customHeight="1" x14ac:dyDescent="0.2">
      <c r="A49" s="40" t="s">
        <v>26</v>
      </c>
      <c r="B49" s="40"/>
      <c r="C49" s="50" t="s">
        <v>5</v>
      </c>
      <c r="E49" s="36">
        <f>IF(C49="Ja",F46*0.09,)</f>
        <v>0</v>
      </c>
    </row>
    <row r="50" spans="1:10" ht="25.5" customHeight="1" x14ac:dyDescent="0.2">
      <c r="A50" s="40" t="s">
        <v>35</v>
      </c>
      <c r="B50" s="40"/>
      <c r="C50" s="50" t="s">
        <v>5</v>
      </c>
      <c r="E50" s="41">
        <f>IF(C50="Ja",C15*Variabelen!C7,0)</f>
        <v>0</v>
      </c>
    </row>
    <row r="51" spans="1:10" ht="9.9499999999999993" customHeight="1" x14ac:dyDescent="0.2">
      <c r="C51" s="36"/>
      <c r="D51" s="36"/>
      <c r="E51" s="36"/>
    </row>
    <row r="52" spans="1:10" ht="15.95" customHeight="1" x14ac:dyDescent="0.25">
      <c r="C52" s="59" t="s">
        <v>64</v>
      </c>
      <c r="D52" s="59"/>
      <c r="E52" s="59"/>
      <c r="F52" s="42">
        <f>SUM(E49+E50)</f>
        <v>0</v>
      </c>
    </row>
    <row r="53" spans="1:10" ht="27.95" customHeight="1" x14ac:dyDescent="0.2">
      <c r="A53" s="23"/>
      <c r="B53" s="23"/>
    </row>
    <row r="54" spans="1:10" s="44" customFormat="1" ht="21.75" thickBot="1" x14ac:dyDescent="0.3">
      <c r="A54" s="64" t="s">
        <v>65</v>
      </c>
      <c r="B54" s="64"/>
      <c r="C54" s="64"/>
      <c r="D54" s="64"/>
      <c r="E54" s="64"/>
      <c r="F54" s="43" t="str">
        <f>IF(F46-F52&lt;=0,"Nihil",F46-F52)</f>
        <v>Nihil</v>
      </c>
    </row>
    <row r="55" spans="1:10" ht="20.25" customHeight="1" thickTop="1" x14ac:dyDescent="0.3">
      <c r="A55" s="60" t="s">
        <v>53</v>
      </c>
      <c r="B55" s="60"/>
      <c r="C55" s="60"/>
      <c r="D55" s="60"/>
      <c r="E55" s="60"/>
      <c r="F55" s="60"/>
      <c r="G55" s="22"/>
      <c r="H55" s="22"/>
      <c r="I55" s="22"/>
      <c r="J55" s="22"/>
    </row>
    <row r="56" spans="1:10" ht="20.100000000000001" customHeight="1" x14ac:dyDescent="0.3">
      <c r="A56" s="24"/>
      <c r="B56" s="24"/>
      <c r="C56" s="25"/>
      <c r="D56" s="25"/>
      <c r="E56" s="25"/>
      <c r="F56" s="25"/>
      <c r="G56" s="25"/>
      <c r="H56" s="25"/>
      <c r="I56" s="25"/>
      <c r="J56" s="25"/>
    </row>
    <row r="57" spans="1:10" ht="15.95" customHeight="1" x14ac:dyDescent="0.25">
      <c r="A57" s="26" t="s">
        <v>47</v>
      </c>
      <c r="B57" s="27"/>
    </row>
    <row r="58" spans="1:10" x14ac:dyDescent="0.2">
      <c r="A58" s="28" t="s">
        <v>0</v>
      </c>
      <c r="C58" s="66">
        <f>C6</f>
        <v>0</v>
      </c>
      <c r="D58" s="66"/>
      <c r="E58" s="66"/>
      <c r="F58" s="66"/>
    </row>
    <row r="59" spans="1:10" ht="15" customHeight="1" x14ac:dyDescent="0.2"/>
    <row r="60" spans="1:10" ht="15.95" customHeight="1" x14ac:dyDescent="0.25">
      <c r="A60" s="26" t="s">
        <v>48</v>
      </c>
      <c r="B60" s="27"/>
    </row>
    <row r="61" spans="1:10" x14ac:dyDescent="0.2">
      <c r="A61" s="28" t="s">
        <v>0</v>
      </c>
      <c r="C61" s="66">
        <f>C10</f>
        <v>0</v>
      </c>
      <c r="D61" s="63"/>
      <c r="E61" s="63"/>
      <c r="F61" s="63"/>
    </row>
    <row r="62" spans="1:10" x14ac:dyDescent="0.2">
      <c r="A62" s="23"/>
      <c r="B62" s="23"/>
    </row>
    <row r="63" spans="1:10" ht="15" customHeight="1" x14ac:dyDescent="0.25">
      <c r="A63" s="26" t="s">
        <v>28</v>
      </c>
    </row>
    <row r="64" spans="1:10" x14ac:dyDescent="0.2">
      <c r="A64" s="28" t="s">
        <v>52</v>
      </c>
      <c r="C64" s="65" t="s">
        <v>13</v>
      </c>
      <c r="D64" s="65"/>
    </row>
    <row r="65" spans="1:8" x14ac:dyDescent="0.2">
      <c r="A65" s="28" t="s">
        <v>57</v>
      </c>
      <c r="C65" s="54">
        <v>18</v>
      </c>
      <c r="H65" s="29"/>
    </row>
    <row r="66" spans="1:8" ht="27.95" customHeight="1" x14ac:dyDescent="0.2">
      <c r="H66" s="29"/>
    </row>
    <row r="67" spans="1:8" ht="27.95" customHeight="1" x14ac:dyDescent="0.25">
      <c r="A67" s="26" t="s">
        <v>38</v>
      </c>
      <c r="B67" s="27"/>
      <c r="C67" s="31" t="s">
        <v>8</v>
      </c>
      <c r="D67" s="31" t="s">
        <v>9</v>
      </c>
      <c r="E67" s="31" t="s">
        <v>10</v>
      </c>
    </row>
    <row r="68" spans="1:8" ht="15.95" customHeight="1" x14ac:dyDescent="0.2">
      <c r="A68" s="28" t="s">
        <v>43</v>
      </c>
      <c r="C68" s="32">
        <f>C18</f>
        <v>0</v>
      </c>
      <c r="D68" s="32">
        <f>C68*12</f>
        <v>0</v>
      </c>
      <c r="E68" s="32">
        <f>C68*$C$15</f>
        <v>0</v>
      </c>
    </row>
    <row r="69" spans="1:8" x14ac:dyDescent="0.2">
      <c r="A69" s="28" t="s">
        <v>6</v>
      </c>
      <c r="C69" s="32">
        <f>D69/12</f>
        <v>0</v>
      </c>
      <c r="D69" s="32">
        <f>D19</f>
        <v>0</v>
      </c>
      <c r="E69" s="32">
        <f>C69*$C$15</f>
        <v>0</v>
      </c>
    </row>
    <row r="70" spans="1:8" ht="12.75" customHeight="1" x14ac:dyDescent="0.2">
      <c r="A70" s="28" t="s">
        <v>7</v>
      </c>
      <c r="C70" s="32">
        <f>C20</f>
        <v>0</v>
      </c>
      <c r="D70" s="32">
        <f>C70*12</f>
        <v>0</v>
      </c>
      <c r="E70" s="32">
        <f>C70*$C$15</f>
        <v>0</v>
      </c>
    </row>
    <row r="71" spans="1:8" ht="9.9499999999999993" customHeight="1" x14ac:dyDescent="0.2">
      <c r="C71" s="32"/>
      <c r="D71" s="32"/>
      <c r="E71" s="32"/>
    </row>
    <row r="72" spans="1:8" ht="15.95" customHeight="1" x14ac:dyDescent="0.2">
      <c r="C72" s="61" t="s">
        <v>40</v>
      </c>
      <c r="D72" s="61"/>
      <c r="E72" s="33">
        <f>SUM(E68:E70)</f>
        <v>0</v>
      </c>
    </row>
    <row r="73" spans="1:8" ht="27.95" customHeight="1" x14ac:dyDescent="0.25">
      <c r="C73" s="52"/>
      <c r="D73" s="52"/>
      <c r="E73" s="52"/>
      <c r="F73" s="30"/>
    </row>
    <row r="74" spans="1:8" ht="15.75" x14ac:dyDescent="0.25">
      <c r="A74" s="26" t="s">
        <v>39</v>
      </c>
      <c r="B74" s="27"/>
      <c r="C74" s="31" t="s">
        <v>8</v>
      </c>
      <c r="D74" s="31" t="s">
        <v>9</v>
      </c>
      <c r="E74" s="31" t="s">
        <v>10</v>
      </c>
    </row>
    <row r="75" spans="1:8" ht="12.75" customHeight="1" x14ac:dyDescent="0.2">
      <c r="A75" s="28" t="s">
        <v>43</v>
      </c>
      <c r="C75" s="32">
        <f>C25</f>
        <v>0</v>
      </c>
      <c r="D75" s="32">
        <f>C75*12</f>
        <v>0</v>
      </c>
      <c r="E75" s="32">
        <f>C75*$C$15</f>
        <v>0</v>
      </c>
    </row>
    <row r="76" spans="1:8" ht="12.75" customHeight="1" x14ac:dyDescent="0.2">
      <c r="A76" s="28" t="s">
        <v>6</v>
      </c>
      <c r="C76" s="32">
        <f>D76/12</f>
        <v>0</v>
      </c>
      <c r="D76" s="32">
        <f>D26</f>
        <v>0</v>
      </c>
      <c r="E76" s="32">
        <f>C76*$C$15</f>
        <v>0</v>
      </c>
    </row>
    <row r="77" spans="1:8" ht="12.75" customHeight="1" x14ac:dyDescent="0.2">
      <c r="A77" s="28" t="s">
        <v>7</v>
      </c>
      <c r="C77" s="32">
        <f>C27</f>
        <v>0</v>
      </c>
      <c r="D77" s="32">
        <f>C77*12</f>
        <v>0</v>
      </c>
      <c r="E77" s="32">
        <f>C77*$C$15</f>
        <v>0</v>
      </c>
    </row>
    <row r="78" spans="1:8" ht="9.9499999999999993" customHeight="1" x14ac:dyDescent="0.2">
      <c r="C78" s="32"/>
      <c r="D78" s="32"/>
      <c r="E78" s="32"/>
      <c r="H78" s="29"/>
    </row>
    <row r="79" spans="1:8" ht="15.95" customHeight="1" x14ac:dyDescent="0.2">
      <c r="C79" s="61" t="s">
        <v>42</v>
      </c>
      <c r="D79" s="61"/>
      <c r="E79" s="33">
        <f>SUM(E75:E77)</f>
        <v>0</v>
      </c>
    </row>
    <row r="80" spans="1:8" ht="9.9499999999999993" customHeight="1" x14ac:dyDescent="0.25">
      <c r="C80" s="31"/>
      <c r="D80" s="34"/>
      <c r="E80" s="33"/>
    </row>
    <row r="81" spans="1:8" ht="15.95" customHeight="1" x14ac:dyDescent="0.25">
      <c r="C81" s="59" t="s">
        <v>58</v>
      </c>
      <c r="D81" s="59"/>
      <c r="E81" s="59"/>
      <c r="F81" s="30">
        <f>SUM(E72+E79)</f>
        <v>0</v>
      </c>
    </row>
    <row r="82" spans="1:8" s="38" customFormat="1" ht="27.95" customHeight="1" x14ac:dyDescent="0.25">
      <c r="A82" s="28"/>
      <c r="B82" s="28"/>
      <c r="C82" s="23"/>
      <c r="D82" s="23"/>
      <c r="E82" s="34"/>
      <c r="F82" s="35"/>
    </row>
    <row r="83" spans="1:8" ht="15.75" x14ac:dyDescent="0.25">
      <c r="A83" s="26" t="s">
        <v>11</v>
      </c>
      <c r="B83" s="27"/>
      <c r="C83" s="31" t="s">
        <v>8</v>
      </c>
      <c r="D83" s="31" t="s">
        <v>9</v>
      </c>
      <c r="E83" s="31" t="s">
        <v>10</v>
      </c>
    </row>
    <row r="84" spans="1:8" x14ac:dyDescent="0.2">
      <c r="A84" s="28" t="s">
        <v>11</v>
      </c>
      <c r="C84" s="32">
        <f>C34</f>
        <v>0</v>
      </c>
      <c r="D84" s="32">
        <f>C84*12</f>
        <v>0</v>
      </c>
      <c r="E84" s="32">
        <f>C84*$C$65</f>
        <v>0</v>
      </c>
    </row>
    <row r="85" spans="1:8" x14ac:dyDescent="0.2">
      <c r="A85" s="28" t="s">
        <v>12</v>
      </c>
      <c r="C85" s="32">
        <f>(D85/12)</f>
        <v>0</v>
      </c>
      <c r="D85" s="32">
        <f>D35</f>
        <v>0</v>
      </c>
      <c r="E85" s="32">
        <f>C85*$C$65</f>
        <v>0</v>
      </c>
      <c r="H85" s="29"/>
    </row>
    <row r="86" spans="1:8" x14ac:dyDescent="0.2">
      <c r="C86" s="36"/>
      <c r="D86" s="36"/>
      <c r="E86" s="36"/>
    </row>
    <row r="87" spans="1:8" ht="15" x14ac:dyDescent="0.25">
      <c r="C87" s="59" t="s">
        <v>59</v>
      </c>
      <c r="D87" s="59"/>
      <c r="E87" s="59"/>
      <c r="F87" s="35">
        <f>SUM(E84:E85)</f>
        <v>0</v>
      </c>
    </row>
    <row r="88" spans="1:8" x14ac:dyDescent="0.2">
      <c r="H88" s="29"/>
    </row>
    <row r="89" spans="1:8" ht="15" x14ac:dyDescent="0.25">
      <c r="A89" s="26" t="s">
        <v>24</v>
      </c>
      <c r="C89" s="31" t="s">
        <v>8</v>
      </c>
      <c r="D89" s="31" t="s">
        <v>9</v>
      </c>
      <c r="E89" s="31" t="s">
        <v>10</v>
      </c>
      <c r="H89" s="29"/>
    </row>
    <row r="90" spans="1:8" x14ac:dyDescent="0.2">
      <c r="A90" s="28" t="s">
        <v>66</v>
      </c>
      <c r="C90" s="37">
        <f>IF(SUM(C68:C70,C75:C77)-(C84+C85)&lt;0,0,SUM(C68:C70,C75:C77)-(C84+C85))</f>
        <v>0</v>
      </c>
      <c r="D90" s="37">
        <f>IF(SUM(D68:D70,D75:D77)-(D84+D85)&lt;0,0,SUM(D68:D70,D75:D77)-(D84+D85))</f>
        <v>0</v>
      </c>
      <c r="E90" s="37">
        <f>IF(SUM(E68:E70,E75:E77)-(E84+E85)&lt;0,0,SUM(E68:E70,E75:E77)-(E84+E85))</f>
        <v>0</v>
      </c>
      <c r="H90" s="29"/>
    </row>
    <row r="91" spans="1:8" ht="9.9499999999999993" customHeight="1" x14ac:dyDescent="0.2">
      <c r="C91" s="37"/>
      <c r="D91" s="37"/>
      <c r="E91" s="37"/>
      <c r="H91" s="29"/>
    </row>
    <row r="92" spans="1:8" ht="15.75" customHeight="1" x14ac:dyDescent="0.25">
      <c r="C92" s="59" t="s">
        <v>61</v>
      </c>
      <c r="D92" s="59"/>
      <c r="E92" s="59"/>
      <c r="F92" s="39">
        <f>F81-F87</f>
        <v>0</v>
      </c>
      <c r="H92" s="29"/>
    </row>
    <row r="93" spans="1:8" ht="9.75" customHeight="1" x14ac:dyDescent="0.2">
      <c r="C93" s="32"/>
      <c r="D93" s="32"/>
      <c r="E93" s="32"/>
      <c r="H93" s="29"/>
    </row>
    <row r="94" spans="1:8" ht="15.75" customHeight="1" x14ac:dyDescent="0.25">
      <c r="A94" s="26" t="s">
        <v>27</v>
      </c>
      <c r="C94" s="59" t="s">
        <v>62</v>
      </c>
      <c r="D94" s="59"/>
      <c r="E94" s="59"/>
      <c r="F94" s="37">
        <f>F44</f>
        <v>0</v>
      </c>
      <c r="H94" s="29"/>
    </row>
    <row r="95" spans="1:8" ht="9.75" customHeight="1" x14ac:dyDescent="0.2">
      <c r="C95" s="36"/>
      <c r="D95" s="36"/>
      <c r="E95" s="36"/>
    </row>
    <row r="96" spans="1:8" ht="15.75" customHeight="1" x14ac:dyDescent="0.25">
      <c r="C96" s="59" t="s">
        <v>63</v>
      </c>
      <c r="D96" s="59"/>
      <c r="E96" s="59"/>
      <c r="F96" s="39">
        <f>F92+F94</f>
        <v>0</v>
      </c>
    </row>
    <row r="97" spans="1:8" ht="36" customHeight="1" x14ac:dyDescent="0.25">
      <c r="C97" s="52"/>
      <c r="D97" s="52"/>
      <c r="E97" s="52"/>
      <c r="F97" s="35"/>
    </row>
    <row r="98" spans="1:8" s="44" customFormat="1" ht="18" x14ac:dyDescent="0.25">
      <c r="A98" s="51" t="s">
        <v>29</v>
      </c>
      <c r="B98" s="38"/>
      <c r="C98" s="31" t="s">
        <v>8</v>
      </c>
      <c r="D98" s="38"/>
      <c r="E98" s="31" t="s">
        <v>10</v>
      </c>
      <c r="F98" s="38"/>
    </row>
    <row r="99" spans="1:8" ht="15.75" hidden="1" x14ac:dyDescent="0.25">
      <c r="A99" s="27" t="s">
        <v>29</v>
      </c>
      <c r="B99" s="27"/>
      <c r="C99" s="31" t="s">
        <v>8</v>
      </c>
      <c r="E99" s="31" t="s">
        <v>10</v>
      </c>
    </row>
    <row r="100" spans="1:8" ht="25.5" x14ac:dyDescent="0.2">
      <c r="A100" s="40" t="s">
        <v>30</v>
      </c>
      <c r="B100" s="40"/>
      <c r="C100" s="30">
        <f>IF(C64="Dubbele Particulier",Variabelen!C3,IF(C64="Dubbele ondernemer",Variabelen!C4,IF(C64="* Kies zaaksoort *",0)))</f>
        <v>0</v>
      </c>
      <c r="E100" s="36">
        <f>C100*C65</f>
        <v>0</v>
      </c>
    </row>
    <row r="101" spans="1:8" x14ac:dyDescent="0.2">
      <c r="C101" s="32"/>
      <c r="D101" s="32"/>
      <c r="E101" s="32"/>
    </row>
    <row r="102" spans="1:8" x14ac:dyDescent="0.2">
      <c r="A102" s="40"/>
      <c r="B102" s="40"/>
      <c r="E102" s="31" t="s">
        <v>32</v>
      </c>
    </row>
    <row r="103" spans="1:8" ht="25.5" x14ac:dyDescent="0.2">
      <c r="A103" s="28" t="s">
        <v>31</v>
      </c>
      <c r="D103" s="36"/>
      <c r="E103" s="41">
        <f>IF(C64="Dubbele Particulier",Variabelen!D3,IF(C64="Dubbele ondernemer",Variabelen!D4,IF(C64="* Kies zaaksoort *",0)))</f>
        <v>0</v>
      </c>
    </row>
    <row r="104" spans="1:8" ht="9.75" customHeight="1" x14ac:dyDescent="0.2">
      <c r="D104" s="36"/>
      <c r="E104" s="41"/>
    </row>
    <row r="105" spans="1:8" x14ac:dyDescent="0.2">
      <c r="C105" s="32"/>
      <c r="D105" s="32"/>
      <c r="E105" s="31" t="s">
        <v>32</v>
      </c>
    </row>
    <row r="106" spans="1:8" x14ac:dyDescent="0.2">
      <c r="A106" s="28" t="s">
        <v>33</v>
      </c>
      <c r="D106" s="32"/>
      <c r="E106" s="32">
        <f>IF(C64="Dubbele Particulier",Variabelen!E3,IF(C64="Dubbele ondernemer",Variabelen!E4,IF(C64="* Kies zaaksoort *",0)))</f>
        <v>0</v>
      </c>
      <c r="H106" s="29"/>
    </row>
    <row r="107" spans="1:8" ht="9.9499999999999993" customHeight="1" x14ac:dyDescent="0.2">
      <c r="C107" s="32"/>
      <c r="D107" s="32"/>
      <c r="E107" s="32"/>
      <c r="H107" s="29"/>
    </row>
    <row r="108" spans="1:8" x14ac:dyDescent="0.2">
      <c r="D108" s="32"/>
      <c r="E108" s="31" t="s">
        <v>32</v>
      </c>
      <c r="H108" s="29"/>
    </row>
    <row r="109" spans="1:8" x14ac:dyDescent="0.2">
      <c r="A109" s="28" t="s">
        <v>20</v>
      </c>
      <c r="C109" s="31"/>
      <c r="D109" s="32"/>
      <c r="E109" s="45">
        <f>Variabelen!C6*2</f>
        <v>1594</v>
      </c>
      <c r="H109" s="29"/>
    </row>
    <row r="110" spans="1:8" ht="9.9499999999999993" customHeight="1" x14ac:dyDescent="0.2">
      <c r="C110" s="32"/>
      <c r="D110" s="32"/>
      <c r="E110" s="32"/>
      <c r="H110" s="29"/>
    </row>
    <row r="111" spans="1:8" ht="15.95" customHeight="1" x14ac:dyDescent="0.25">
      <c r="C111" s="59" t="s">
        <v>67</v>
      </c>
      <c r="D111" s="59"/>
      <c r="E111" s="59"/>
      <c r="F111" s="46">
        <f>SUM(E100,E103,E106,E109)</f>
        <v>1594</v>
      </c>
    </row>
    <row r="112" spans="1:8" ht="27.95" customHeight="1" x14ac:dyDescent="0.2">
      <c r="A112" s="23"/>
      <c r="B112" s="23"/>
    </row>
    <row r="113" spans="1:6" s="44" customFormat="1" ht="21.75" thickBot="1" x14ac:dyDescent="0.3">
      <c r="A113" s="64" t="s">
        <v>68</v>
      </c>
      <c r="B113" s="64"/>
      <c r="C113" s="64"/>
      <c r="D113" s="64"/>
      <c r="E113" s="64"/>
      <c r="F113" s="43" t="str">
        <f>IF(F96-F111&lt;=0,"Nihil",F96-F111)</f>
        <v>Nihil</v>
      </c>
    </row>
    <row r="114" spans="1:6" ht="13.5" thickTop="1" x14ac:dyDescent="0.2">
      <c r="D114" s="32"/>
    </row>
    <row r="115" spans="1:6" hidden="1" x14ac:dyDescent="0.2">
      <c r="A115" s="28" t="s">
        <v>33</v>
      </c>
      <c r="D115" s="32"/>
      <c r="E115" s="32">
        <f>IF(C64="Enkele Particulier",Variabelen!#REF!,IF(C64="Dubbele Particulier",Variabelen!E3,IF(C64="Enkele ondernemer",Variabelen!#REF!,IF(C64="Dubbele ondernemer",Variabelen!E4,IF(C64="* Kies zaaksoort *",0)))))</f>
        <v>0</v>
      </c>
    </row>
    <row r="116" spans="1:6" hidden="1" x14ac:dyDescent="0.2">
      <c r="C116" s="32"/>
      <c r="D116" s="32"/>
      <c r="E116" s="32"/>
    </row>
    <row r="117" spans="1:6" hidden="1" x14ac:dyDescent="0.2">
      <c r="D117" s="32"/>
      <c r="E117" s="31" t="s">
        <v>32</v>
      </c>
    </row>
    <row r="118" spans="1:6" hidden="1" x14ac:dyDescent="0.2">
      <c r="A118" s="28" t="s">
        <v>20</v>
      </c>
      <c r="C118" s="31"/>
      <c r="D118" s="32"/>
      <c r="E118" s="45">
        <f>IF(F96-SUM(E100,E103,E115,Variabelen!C6)&gt;2000,Variabelen!C6,0)</f>
        <v>0</v>
      </c>
    </row>
    <row r="119" spans="1:6" hidden="1" x14ac:dyDescent="0.2">
      <c r="C119" s="32"/>
      <c r="D119" s="32"/>
      <c r="E119" s="32"/>
    </row>
    <row r="120" spans="1:6" ht="15" hidden="1" x14ac:dyDescent="0.25">
      <c r="C120" s="59" t="s">
        <v>36</v>
      </c>
      <c r="D120" s="59"/>
      <c r="E120" s="59"/>
      <c r="F120" s="42">
        <f>SUM(E100+E103+E115+E118)</f>
        <v>0</v>
      </c>
    </row>
    <row r="121" spans="1:6" hidden="1" x14ac:dyDescent="0.2">
      <c r="A121" s="23"/>
      <c r="B121" s="23"/>
    </row>
    <row r="122" spans="1:6" ht="21.75" hidden="1" thickBot="1" x14ac:dyDescent="0.3">
      <c r="A122" s="64" t="s">
        <v>37</v>
      </c>
      <c r="B122" s="64"/>
      <c r="C122" s="64"/>
      <c r="D122" s="64"/>
      <c r="E122" s="64"/>
      <c r="F122" s="43" t="str">
        <f>IF(F96-F120&lt;=0,"Nihil",F96-F120)</f>
        <v>Nihil</v>
      </c>
    </row>
    <row r="127" spans="1:6" x14ac:dyDescent="0.2"/>
    <row r="128" spans="1:6" x14ac:dyDescent="0.2"/>
    <row r="130" x14ac:dyDescent="0.2"/>
    <row r="131" x14ac:dyDescent="0.2"/>
  </sheetData>
  <sheetProtection sheet="1" objects="1" scenarios="1"/>
  <mergeCells count="30">
    <mergeCell ref="A54:E54"/>
    <mergeCell ref="A122:E122"/>
    <mergeCell ref="C96:E96"/>
    <mergeCell ref="C120:E120"/>
    <mergeCell ref="A55:F55"/>
    <mergeCell ref="C64:D64"/>
    <mergeCell ref="C94:E94"/>
    <mergeCell ref="C87:E87"/>
    <mergeCell ref="C92:E92"/>
    <mergeCell ref="C81:E81"/>
    <mergeCell ref="C79:D79"/>
    <mergeCell ref="C72:D72"/>
    <mergeCell ref="C111:E111"/>
    <mergeCell ref="A113:E113"/>
    <mergeCell ref="C58:F58"/>
    <mergeCell ref="C61:F61"/>
    <mergeCell ref="C52:E52"/>
    <mergeCell ref="A3:F3"/>
    <mergeCell ref="C37:E37"/>
    <mergeCell ref="C46:E46"/>
    <mergeCell ref="C44:E44"/>
    <mergeCell ref="C42:E42"/>
    <mergeCell ref="C31:E31"/>
    <mergeCell ref="C29:D29"/>
    <mergeCell ref="C22:D22"/>
    <mergeCell ref="C6:F6"/>
    <mergeCell ref="C7:F7"/>
    <mergeCell ref="C10:F10"/>
    <mergeCell ref="C11:F11"/>
    <mergeCell ref="C14:F14"/>
  </mergeCells>
  <conditionalFormatting sqref="C6:C7 C10:C11 C18 D19 C20 C25 D26 C27 C34 D35 F44">
    <cfRule type="cellIs" dxfId="2" priority="3" operator="equal">
      <formula>""</formula>
    </cfRule>
  </conditionalFormatting>
  <conditionalFormatting sqref="C49:C50">
    <cfRule type="cellIs" dxfId="1" priority="1" operator="equal">
      <formula>"* Ja/Nee *"</formula>
    </cfRule>
  </conditionalFormatting>
  <conditionalFormatting sqref="C64">
    <cfRule type="cellIs" dxfId="0" priority="14" operator="equal">
      <formula>"* Kies zaaksoort *"</formula>
    </cfRule>
  </conditionalFormatting>
  <dataValidations count="1">
    <dataValidation type="whole" allowBlank="1" showInputMessage="1" showErrorMessage="1" errorTitle="Ongeldige termijn" error="Er is een ongeldige termijn ingevoerd. Vul minimaal 18 en maximaal 50 maanden (3 tot 5 jaar)." sqref="C65 C15" xr:uid="{00000000-0002-0000-0000-000000000000}">
      <formula1>18</formula1>
      <formula2>60</formula2>
    </dataValidation>
  </dataValidations>
  <pageMargins left="0.7" right="0.7" top="0.75" bottom="0.75" header="0.3" footer="0.3"/>
  <pageSetup paperSize="9" orientation="portrait" r:id="rId1"/>
  <headerFooter>
    <oddFooter>&amp;L&amp;8Vergelijkingstool Msnp vs. Wsnp
Echtpaar / geregistreerde partners in gemeenschap van goederen
v. 2021.1&amp;Rp. &amp;P / &amp;N</oddFooter>
  </headerFooter>
  <rowBreaks count="3" manualBreakCount="3">
    <brk id="47" max="16383" man="1"/>
    <brk id="54" max="16383" man="1"/>
    <brk id="97" max="16383" man="1"/>
  </rowBreaks>
  <ignoredErrors>
    <ignoredError sqref="C69:D69 C76:D76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Variabelen!$A$11:$A$13</xm:f>
          </x14:formula1>
          <xm:sqref>C49:C50</xm:sqref>
        </x14:dataValidation>
        <x14:dataValidation type="list" allowBlank="1" showInputMessage="1" showErrorMessage="1" xr:uid="{00000000-0002-0000-0000-000003000000}">
          <x14:formula1>
            <xm:f>Variabelen!$B$2:$B$4</xm:f>
          </x14:formula1>
          <xm:sqref>C64:D64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E17"/>
  <sheetViews>
    <sheetView workbookViewId="0">
      <selection activeCell="D6" sqref="D6"/>
    </sheetView>
  </sheetViews>
  <sheetFormatPr defaultColWidth="9.33203125" defaultRowHeight="12.75" x14ac:dyDescent="0.2"/>
  <cols>
    <col min="1" max="1" width="34.83203125" style="1" bestFit="1" customWidth="1"/>
    <col min="2" max="2" width="27.83203125" style="1" customWidth="1"/>
    <col min="3" max="3" width="19.5" style="1" bestFit="1" customWidth="1"/>
    <col min="4" max="4" width="18" style="1" bestFit="1" customWidth="1"/>
    <col min="5" max="5" width="18.33203125" style="1" customWidth="1"/>
    <col min="6" max="6" width="10.83203125" style="1" bestFit="1" customWidth="1"/>
    <col min="7" max="16384" width="9.33203125" style="1"/>
  </cols>
  <sheetData>
    <row r="1" spans="1:5" ht="13.5" thickBot="1" x14ac:dyDescent="0.25"/>
    <row r="2" spans="1:5" x14ac:dyDescent="0.2">
      <c r="A2" s="5" t="s">
        <v>19</v>
      </c>
      <c r="B2" s="10" t="s">
        <v>13</v>
      </c>
      <c r="C2" s="11" t="s">
        <v>14</v>
      </c>
      <c r="D2" s="11" t="s">
        <v>15</v>
      </c>
      <c r="E2" s="12" t="s">
        <v>16</v>
      </c>
    </row>
    <row r="3" spans="1:5" x14ac:dyDescent="0.2">
      <c r="A3" s="6" t="s">
        <v>17</v>
      </c>
      <c r="B3" s="9" t="s">
        <v>49</v>
      </c>
      <c r="C3" s="13">
        <v>81.5</v>
      </c>
      <c r="D3" s="13">
        <v>3090</v>
      </c>
      <c r="E3" s="14">
        <v>216</v>
      </c>
    </row>
    <row r="4" spans="1:5" ht="13.5" thickBot="1" x14ac:dyDescent="0.25">
      <c r="A4" s="7" t="s">
        <v>18</v>
      </c>
      <c r="B4" s="17" t="s">
        <v>50</v>
      </c>
      <c r="C4" s="15">
        <v>81.5</v>
      </c>
      <c r="D4" s="15">
        <v>5073</v>
      </c>
      <c r="E4" s="16">
        <v>216</v>
      </c>
    </row>
    <row r="5" spans="1:5" ht="13.5" thickBot="1" x14ac:dyDescent="0.25"/>
    <row r="6" spans="1:5" x14ac:dyDescent="0.2">
      <c r="A6" s="18" t="s">
        <v>20</v>
      </c>
      <c r="B6" s="19" t="s">
        <v>46</v>
      </c>
      <c r="C6" s="20">
        <v>797</v>
      </c>
      <c r="D6" s="4" t="s">
        <v>45</v>
      </c>
    </row>
    <row r="7" spans="1:5" ht="13.5" thickBot="1" x14ac:dyDescent="0.25">
      <c r="A7" s="7" t="s">
        <v>34</v>
      </c>
      <c r="B7" s="8"/>
      <c r="C7" s="21">
        <v>6</v>
      </c>
    </row>
    <row r="10" spans="1:5" x14ac:dyDescent="0.2">
      <c r="A10" s="2" t="s">
        <v>2</v>
      </c>
      <c r="B10" s="2"/>
    </row>
    <row r="11" spans="1:5" x14ac:dyDescent="0.2">
      <c r="A11" s="3" t="s">
        <v>5</v>
      </c>
      <c r="B11" s="3"/>
    </row>
    <row r="12" spans="1:5" x14ac:dyDescent="0.2">
      <c r="A12" s="1" t="s">
        <v>3</v>
      </c>
    </row>
    <row r="13" spans="1:5" x14ac:dyDescent="0.2">
      <c r="A13" s="1" t="s">
        <v>4</v>
      </c>
    </row>
    <row r="15" spans="1:5" x14ac:dyDescent="0.2">
      <c r="A15" s="1" t="s">
        <v>21</v>
      </c>
    </row>
    <row r="16" spans="1:5" x14ac:dyDescent="0.2">
      <c r="A16" s="1" t="s">
        <v>3</v>
      </c>
    </row>
    <row r="17" spans="1:1" x14ac:dyDescent="0.2">
      <c r="A17" s="1" t="s">
        <v>22</v>
      </c>
    </row>
  </sheetData>
  <hyperlinks>
    <hyperlink ref="B3" r:id="rId1" xr:uid="{00000000-0004-0000-0100-000000000000}"/>
    <hyperlink ref="B4" r:id="rId2" xr:uid="{00000000-0004-0000-0100-000001000000}"/>
    <hyperlink ref="B6" r:id="rId3" location="Hoofdstuk2_Paragraaf1_Artikel17" xr:uid="{00000000-0004-0000-0100-000002000000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Vergelijking</vt:lpstr>
      <vt:lpstr>Variabelen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</dc:creator>
  <cp:lastModifiedBy>Linda Doedée</cp:lastModifiedBy>
  <cp:lastPrinted>2021-03-04T15:57:59Z</cp:lastPrinted>
  <dcterms:created xsi:type="dcterms:W3CDTF">2015-10-22T13:21:42Z</dcterms:created>
  <dcterms:modified xsi:type="dcterms:W3CDTF">2025-01-10T13:57:54Z</dcterms:modified>
</cp:coreProperties>
</file>