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Wsnp\7.3 Vaste werkzaamheden\7.3.2 Rekenmethode Vtlb\2025-01\"/>
    </mc:Choice>
  </mc:AlternateContent>
  <xr:revisionPtr revIDLastSave="0" documentId="13_ncr:1_{5B0B68CF-246D-49F6-A9E9-69D622C7C436}" xr6:coauthVersionLast="47" xr6:coauthVersionMax="47" xr10:uidLastSave="{00000000-0000-0000-0000-000000000000}"/>
  <workbookProtection workbookAlgorithmName="SHA-512" workbookHashValue="ATzf2w2bIZMbsrpqJ6d1QIzP4in+WWt69TLogGcWtku8sq0sWOdm1Kjl/Lf9VNMk3ZlyOIXHSAISx2GJ24rT0w==" workbookSaltValue="kn6xaKAcFuNXM8K/hPwH0w==" workbookSpinCount="100000" lockStructure="1"/>
  <bookViews>
    <workbookView xWindow="-120" yWindow="-16320" windowWidth="29040" windowHeight="15840" xr2:uid="{00000000-000D-0000-FFFF-FFFF00000000}"/>
  </bookViews>
  <sheets>
    <sheet name="afzonderlijk vakantiegeld" sheetId="1" r:id="rId1"/>
    <sheet name="inbegrepen vakantiegeld" sheetId="2" r:id="rId2"/>
    <sheet name="verblijf in inrichting" sheetId="3" r:id="rId3"/>
  </sheets>
  <definedNames>
    <definedName name="_xlnm.Print_Area" localSheetId="0">'afzonderlijk vakantiegeld'!$A$2:$F$93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3" l="1"/>
  <c r="F77" i="3"/>
  <c r="F73" i="3"/>
  <c r="F75" i="2"/>
  <c r="F71" i="2"/>
  <c r="F71" i="1"/>
  <c r="F79" i="1"/>
  <c r="F89" i="1"/>
  <c r="F75" i="1"/>
  <c r="F55" i="3" l="1"/>
  <c r="F53" i="2"/>
  <c r="F36" i="2"/>
  <c r="F39" i="1"/>
  <c r="F57" i="1"/>
  <c r="F43" i="1" l="1"/>
  <c r="F74" i="3" l="1"/>
  <c r="F84" i="3" s="1"/>
  <c r="F72" i="2"/>
  <c r="F82" i="2" s="1"/>
  <c r="F76" i="1"/>
  <c r="F86" i="1" s="1"/>
  <c r="F41" i="3" l="1"/>
  <c r="F90" i="3" l="1"/>
  <c r="F39" i="2"/>
  <c r="F87" i="2" s="1"/>
  <c r="F67" i="2"/>
  <c r="F67" i="3"/>
  <c r="F69" i="3" s="1"/>
  <c r="F40" i="3"/>
  <c r="F91" i="3" s="1"/>
  <c r="F84" i="2" l="1"/>
  <c r="F86" i="2" s="1"/>
  <c r="F86" i="3"/>
  <c r="F89" i="3" s="1"/>
  <c r="F88" i="1" l="1"/>
  <c r="F92" i="1" l="1"/>
  <c r="F42" i="1" l="1"/>
  <c r="F93" i="1" s="1"/>
  <c r="F91" i="1" l="1"/>
</calcChain>
</file>

<file path=xl/sharedStrings.xml><?xml version="1.0" encoding="utf-8"?>
<sst xmlns="http://schemas.openxmlformats.org/spreadsheetml/2006/main" count="273" uniqueCount="97">
  <si>
    <t>Helft BVV voor schuldenaar</t>
  </si>
  <si>
    <t>Arbeidstoeslag</t>
  </si>
  <si>
    <t>Zorgverzekering max. verplicht eigen risico</t>
  </si>
  <si>
    <t>Andere reiskosten</t>
  </si>
  <si>
    <t>Studiekosten minus tegemoetkoming</t>
  </si>
  <si>
    <t>Alimentatie</t>
  </si>
  <si>
    <t>Overige correcties</t>
  </si>
  <si>
    <t>Totaal persoonlijke posten schuldenaar</t>
  </si>
  <si>
    <t>Beslagvrije voet (BVV)</t>
  </si>
  <si>
    <t>Naam schuldenaar:</t>
  </si>
  <si>
    <t>Insolventienummer:</t>
  </si>
  <si>
    <t>Beslagvrije voet plus persoonlijke posten schuldenaar:</t>
  </si>
  <si>
    <t>Maandelijks te reserveren vakantiegeld:</t>
  </si>
  <si>
    <t>Datum toepassing Wsnp:</t>
  </si>
  <si>
    <t>Geboortedatum:</t>
  </si>
  <si>
    <t>Opgenomen in inrichting:</t>
  </si>
  <si>
    <t>Werk voor minstens 18u/week:</t>
  </si>
  <si>
    <t xml:space="preserve">Netto inkomen uit arbeid, exclusief vakantiegeld: </t>
  </si>
  <si>
    <t xml:space="preserve">Netto inkomen uit uitkering,  exclusief vakantiegeld: </t>
  </si>
  <si>
    <t>Soort uitkering:</t>
  </si>
  <si>
    <t>WW</t>
  </si>
  <si>
    <t>AOW</t>
  </si>
  <si>
    <t>ANW</t>
  </si>
  <si>
    <t>Pw</t>
  </si>
  <si>
    <t>WAO/WIA</t>
  </si>
  <si>
    <t>Overig</t>
  </si>
  <si>
    <t>Partneralimentatie:</t>
  </si>
  <si>
    <t>Heffingskortingen (bijv. AHK en IACK):</t>
  </si>
  <si>
    <t>Belastingteruggaven</t>
  </si>
  <si>
    <t xml:space="preserve">Overige inkomens </t>
  </si>
  <si>
    <t>Kinderalimentatie</t>
  </si>
  <si>
    <t>1. Inkomsten met afzonderlijk vakantiegeld</t>
  </si>
  <si>
    <t>2. Inkomsten met maandelijks inbegrepen vakantiegeld</t>
  </si>
  <si>
    <t>Loon uit dienstbetrekking</t>
  </si>
  <si>
    <t>Uitkering ZW</t>
  </si>
  <si>
    <t>Pensioen</t>
  </si>
  <si>
    <t>3. Overige inkomsten zonder vakantiegeld:</t>
  </si>
  <si>
    <t>Overige inkomsten uit arbeid</t>
  </si>
  <si>
    <t>4. Netto-inkomsten</t>
  </si>
  <si>
    <t>5. Inkomsten niet voor beslagvrije voet</t>
  </si>
  <si>
    <t>Tegemoetkoming auto-/reiskosten werkgever</t>
  </si>
  <si>
    <t>Commerciële onderverhuur</t>
  </si>
  <si>
    <t>Tegemoetkoming inwonenden</t>
  </si>
  <si>
    <t>Thuiswerkvergoeding</t>
  </si>
  <si>
    <t>Representatievergoeding</t>
  </si>
  <si>
    <t>Huurtoeslag/woonkostentoeslag gemeente</t>
  </si>
  <si>
    <t>Zorgtoeslag</t>
  </si>
  <si>
    <t>Kindgebonden budget</t>
  </si>
  <si>
    <t>Kinderopvangtoeslag</t>
  </si>
  <si>
    <t>Tegemoetkoming kinderopvang UWV/gemeente</t>
  </si>
  <si>
    <t>Huur</t>
  </si>
  <si>
    <t>Servicekosten</t>
  </si>
  <si>
    <t>Hypotheekrente &amp; erfpacht</t>
  </si>
  <si>
    <t>WOZ-waarde eigen woning</t>
  </si>
  <si>
    <t>Premie zorgverzekering</t>
  </si>
  <si>
    <t>Afkoop eigen risico?</t>
  </si>
  <si>
    <t>Prijs verzorging (eigen bijdrage Wlz / personen in inrichting)</t>
  </si>
  <si>
    <t>Noodzaak kinderopvang?</t>
  </si>
  <si>
    <t>Totale kinderopvangkosten</t>
  </si>
  <si>
    <t>Noodzaak privé auto?</t>
  </si>
  <si>
    <t>Aantal km's per jaar</t>
  </si>
  <si>
    <t>Reiskosten auto</t>
  </si>
  <si>
    <t>Te vermeerderen met persoonlijke posten van de schuldenaar:</t>
  </si>
  <si>
    <t>Totaal netto inkomen voor Vtlb</t>
  </si>
  <si>
    <t>ja</t>
  </si>
  <si>
    <t>nee</t>
  </si>
  <si>
    <t>Leeftijd(en) inwonende kinderen:</t>
  </si>
  <si>
    <t>Partner aanwezig, geen GvG, niet in Wsnp, inkomen onbekend</t>
  </si>
  <si>
    <t>Totaal inkomen exclusief vakantiegeld:</t>
  </si>
  <si>
    <t>A. INKOMEN</t>
  </si>
  <si>
    <t>B. UITGAVEN</t>
  </si>
  <si>
    <t>Correctie voor eigen woning</t>
  </si>
  <si>
    <t>C. BEREKENING VTLB</t>
  </si>
  <si>
    <t>Toelichting:</t>
  </si>
  <si>
    <t>95% bijstandsnorm echtpaar</t>
  </si>
  <si>
    <t>max bvv echtpaar z/kinderen</t>
  </si>
  <si>
    <t>max bvv echtpaar m/kinderen</t>
  </si>
  <si>
    <t>Rekentool voor Vtlb-berekening bij onbekend inkomen partner (niet-Wsnp)</t>
  </si>
  <si>
    <t>Te behouden vakantiegeld (berekend over 12 maanden):</t>
  </si>
  <si>
    <t>Vrij te laten bedrag (per maand):</t>
  </si>
  <si>
    <t>BVV voor schuldenaar:</t>
  </si>
  <si>
    <t>1. Inkomsten met afzonderlijk vakantiegeld --&gt; invullen op eerste tabblad</t>
  </si>
  <si>
    <t>2. Inkomsten met maandelijks inbegrepen vakantiegeld --&gt; invullen op tweede tabblad</t>
  </si>
  <si>
    <t>Partneralimentatie</t>
  </si>
  <si>
    <t>Netto inkomen uit arbeid, exclusief vakantiegeld</t>
  </si>
  <si>
    <t>Netto inkomen uit uitkering,  exclusief vakantiegeld</t>
  </si>
  <si>
    <t>Soort uitkering</t>
  </si>
  <si>
    <t>Heffingskortingen (bijv. AHK en IACK)</t>
  </si>
  <si>
    <t>Totaal inkomen inclusief vakantiegeld:</t>
  </si>
  <si>
    <t>Schatting netto vakantiegeld (berekend over bovenstaande inkomsten)</t>
  </si>
  <si>
    <t>A. NETTO INKOMEN</t>
  </si>
  <si>
    <t>Vergoeding vrachtwagenchauffeurs</t>
  </si>
  <si>
    <t>Werkt als internationaal vrachtwagenchauffeur?</t>
  </si>
  <si>
    <t>Beslagvrije voet (BVV): 2/3 geldende bijstandsnorm + norm (art. 23 Pw)</t>
  </si>
  <si>
    <t>Overige gezamenlijke correcties</t>
  </si>
  <si>
    <t>Beschermingsbewind/budgetbeheer (van de schuldenaar)</t>
  </si>
  <si>
    <t>Versie: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</si>
</sst>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_ ;\-#,##0\ "/>
    <numFmt numFmtId="165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/>
    <xf numFmtId="17" fontId="0" fillId="0" borderId="0" xfId="0" applyNumberForma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3" borderId="2" xfId="0" applyFill="1" applyBorder="1" applyProtection="1">
      <protection locked="0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4" fillId="0" borderId="9" xfId="0" applyFont="1" applyBorder="1"/>
    <xf numFmtId="0" fontId="4" fillId="0" borderId="10" xfId="0" applyFont="1" applyBorder="1"/>
    <xf numFmtId="44" fontId="4" fillId="0" borderId="10" xfId="0" applyNumberFormat="1" applyFont="1" applyBorder="1"/>
    <xf numFmtId="0" fontId="0" fillId="0" borderId="10" xfId="0" applyBorder="1"/>
    <xf numFmtId="44" fontId="4" fillId="0" borderId="3" xfId="0" applyNumberFormat="1" applyFont="1" applyBorder="1"/>
    <xf numFmtId="44" fontId="0" fillId="0" borderId="8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Protection="1">
      <protection locked="0"/>
    </xf>
    <xf numFmtId="44" fontId="0" fillId="4" borderId="4" xfId="0" applyNumberFormat="1" applyFill="1" applyBorder="1" applyProtection="1">
      <protection locked="0"/>
    </xf>
    <xf numFmtId="0" fontId="1" fillId="4" borderId="4" xfId="0" applyFont="1" applyFill="1" applyBorder="1"/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3" xfId="0" applyNumberFormat="1" applyFill="1" applyBorder="1" applyAlignment="1" applyProtection="1">
      <alignment horizontal="right"/>
      <protection locked="0"/>
    </xf>
    <xf numFmtId="44" fontId="0" fillId="3" borderId="12" xfId="0" applyNumberFormat="1" applyFill="1" applyBorder="1" applyAlignment="1" applyProtection="1">
      <alignment horizontal="right"/>
      <protection locked="0"/>
    </xf>
    <xf numFmtId="44" fontId="0" fillId="3" borderId="14" xfId="0" applyNumberFormat="1" applyFill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right"/>
      <protection locked="0"/>
    </xf>
    <xf numFmtId="44" fontId="1" fillId="4" borderId="1" xfId="0" applyNumberFormat="1" applyFont="1" applyFill="1" applyBorder="1" applyAlignment="1">
      <alignment horizontal="right"/>
    </xf>
    <xf numFmtId="44" fontId="0" fillId="4" borderId="4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44" fontId="0" fillId="3" borderId="4" xfId="0" applyNumberFormat="1" applyFill="1" applyBorder="1" applyAlignment="1" applyProtection="1">
      <alignment horizontal="right"/>
      <protection locked="0"/>
    </xf>
    <xf numFmtId="0" fontId="4" fillId="0" borderId="0" xfId="0" applyFont="1"/>
    <xf numFmtId="164" fontId="4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44" fontId="4" fillId="3" borderId="13" xfId="0" applyNumberFormat="1" applyFont="1" applyFill="1" applyBorder="1" applyAlignment="1">
      <alignment horizontal="right"/>
    </xf>
    <xf numFmtId="0" fontId="4" fillId="0" borderId="7" xfId="0" applyFont="1" applyBorder="1"/>
    <xf numFmtId="44" fontId="0" fillId="0" borderId="1" xfId="0" applyNumberFormat="1" applyBorder="1" applyAlignment="1">
      <alignment horizontal="right"/>
    </xf>
    <xf numFmtId="0" fontId="0" fillId="0" borderId="15" xfId="0" applyBorder="1"/>
    <xf numFmtId="0" fontId="0" fillId="0" borderId="9" xfId="0" applyBorder="1"/>
    <xf numFmtId="0" fontId="0" fillId="0" borderId="11" xfId="0" applyBorder="1"/>
    <xf numFmtId="44" fontId="2" fillId="0" borderId="1" xfId="0" applyNumberFormat="1" applyFont="1" applyBorder="1"/>
    <xf numFmtId="0" fontId="2" fillId="0" borderId="1" xfId="0" applyFont="1" applyBorder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" fillId="5" borderId="7" xfId="0" applyFont="1" applyFill="1" applyBorder="1"/>
    <xf numFmtId="0" fontId="0" fillId="5" borderId="0" xfId="0" applyFill="1"/>
    <xf numFmtId="44" fontId="0" fillId="5" borderId="8" xfId="0" applyNumberFormat="1" applyFill="1" applyBorder="1" applyAlignment="1" applyProtection="1">
      <alignment horizontal="right"/>
      <protection locked="0"/>
    </xf>
    <xf numFmtId="44" fontId="0" fillId="5" borderId="4" xfId="0" applyNumberForma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5" borderId="4" xfId="0" applyFont="1" applyFill="1" applyBorder="1"/>
    <xf numFmtId="44" fontId="1" fillId="5" borderId="1" xfId="0" applyNumberFormat="1" applyFont="1" applyFill="1" applyBorder="1" applyAlignment="1">
      <alignment horizontal="right"/>
    </xf>
    <xf numFmtId="0" fontId="2" fillId="0" borderId="14" xfId="0" applyFont="1" applyBorder="1"/>
    <xf numFmtId="44" fontId="1" fillId="5" borderId="3" xfId="0" applyNumberFormat="1" applyFont="1" applyFill="1" applyBorder="1" applyAlignment="1">
      <alignment horizontal="right"/>
    </xf>
    <xf numFmtId="44" fontId="0" fillId="0" borderId="3" xfId="0" applyNumberFormat="1" applyBorder="1" applyAlignment="1" applyProtection="1">
      <alignment horizontal="right"/>
      <protection locked="0"/>
    </xf>
    <xf numFmtId="0" fontId="2" fillId="0" borderId="13" xfId="0" applyFont="1" applyBorder="1"/>
    <xf numFmtId="0" fontId="0" fillId="0" borderId="10" xfId="0" applyBorder="1" applyAlignment="1">
      <alignment horizontal="right"/>
    </xf>
    <xf numFmtId="44" fontId="0" fillId="5" borderId="1" xfId="0" applyNumberFormat="1" applyFill="1" applyBorder="1"/>
    <xf numFmtId="44" fontId="2" fillId="3" borderId="1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44" fontId="4" fillId="3" borderId="12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/>
    <xf numFmtId="44" fontId="0" fillId="0" borderId="12" xfId="0" applyNumberFormat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/>
    <xf numFmtId="44" fontId="0" fillId="5" borderId="8" xfId="0" applyNumberFormat="1" applyFill="1" applyBorder="1" applyAlignment="1">
      <alignment horizontal="right"/>
    </xf>
    <xf numFmtId="44" fontId="0" fillId="5" borderId="4" xfId="0" applyNumberFormat="1" applyFill="1" applyBorder="1" applyAlignment="1">
      <alignment horizontal="right"/>
    </xf>
    <xf numFmtId="44" fontId="0" fillId="0" borderId="8" xfId="0" applyNumberFormat="1" applyBorder="1"/>
    <xf numFmtId="44" fontId="0" fillId="4" borderId="4" xfId="0" applyNumberFormat="1" applyFill="1" applyBorder="1" applyAlignment="1">
      <alignment horizontal="right"/>
    </xf>
    <xf numFmtId="44" fontId="0" fillId="0" borderId="4" xfId="0" applyNumberFormat="1" applyBorder="1"/>
    <xf numFmtId="44" fontId="0" fillId="4" borderId="4" xfId="0" applyNumberFormat="1" applyFill="1" applyBorder="1"/>
    <xf numFmtId="44" fontId="4" fillId="0" borderId="1" xfId="0" applyNumberFormat="1" applyFont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4" fontId="0" fillId="0" borderId="1" xfId="0" applyNumberFormat="1" applyBorder="1" applyAlignment="1" applyProtection="1">
      <alignment horizontal="right"/>
      <protection locked="0"/>
    </xf>
    <xf numFmtId="44" fontId="2" fillId="0" borderId="12" xfId="0" applyNumberFormat="1" applyFont="1" applyBorder="1"/>
    <xf numFmtId="44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44" fontId="4" fillId="0" borderId="1" xfId="0" applyNumberFormat="1" applyFont="1" applyBorder="1" applyAlignment="1" applyProtection="1">
      <alignment horizontal="right"/>
      <protection locked="0"/>
    </xf>
    <xf numFmtId="44" fontId="5" fillId="0" borderId="1" xfId="0" applyNumberFormat="1" applyFont="1" applyBorder="1"/>
    <xf numFmtId="44" fontId="5" fillId="3" borderId="1" xfId="0" applyNumberFormat="1" applyFont="1" applyFill="1" applyBorder="1"/>
    <xf numFmtId="44" fontId="4" fillId="0" borderId="3" xfId="0" applyNumberFormat="1" applyFont="1" applyBorder="1" applyAlignment="1" applyProtection="1">
      <alignment horizontal="right"/>
      <protection locked="0"/>
    </xf>
    <xf numFmtId="44" fontId="5" fillId="3" borderId="1" xfId="0" applyNumberFormat="1" applyFont="1" applyFill="1" applyBorder="1" applyProtection="1">
      <protection locked="0"/>
    </xf>
    <xf numFmtId="0" fontId="5" fillId="0" borderId="13" xfId="0" applyFont="1" applyBorder="1"/>
    <xf numFmtId="0" fontId="4" fillId="0" borderId="10" xfId="0" applyFont="1" applyBorder="1" applyAlignment="1">
      <alignment horizontal="right"/>
    </xf>
    <xf numFmtId="44" fontId="5" fillId="0" borderId="13" xfId="0" applyNumberFormat="1" applyFont="1" applyBorder="1"/>
    <xf numFmtId="0" fontId="5" fillId="0" borderId="12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44" fontId="6" fillId="5" borderId="3" xfId="0" applyNumberFormat="1" applyFont="1" applyFill="1" applyBorder="1" applyAlignment="1">
      <alignment horizontal="right"/>
    </xf>
    <xf numFmtId="0" fontId="4" fillId="5" borderId="3" xfId="0" applyFont="1" applyFill="1" applyBorder="1"/>
    <xf numFmtId="44" fontId="4" fillId="5" borderId="1" xfId="0" applyNumberFormat="1" applyFont="1" applyFill="1" applyBorder="1"/>
    <xf numFmtId="0" fontId="4" fillId="0" borderId="11" xfId="0" applyFont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4" fillId="0" borderId="8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0" xfId="0" applyFill="1"/>
    <xf numFmtId="0" fontId="0" fillId="6" borderId="4" xfId="0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9E9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zoomScale="140" zoomScaleNormal="140" workbookViewId="0">
      <selection activeCell="F71" sqref="F71"/>
    </sheetView>
  </sheetViews>
  <sheetFormatPr defaultColWidth="0" defaultRowHeight="14.4" zeroHeight="1" x14ac:dyDescent="0.3"/>
  <cols>
    <col min="1" max="6" width="13.6640625" customWidth="1"/>
    <col min="7" max="9" width="9.33203125" hidden="1" customWidth="1"/>
    <col min="10" max="10" width="10.44140625" hidden="1" customWidth="1"/>
    <col min="11" max="14" width="9.33203125" hidden="1" customWidth="1"/>
    <col min="15" max="15" width="10.44140625" hidden="1" customWidth="1"/>
    <col min="16" max="19" width="9.33203125" hidden="1" customWidth="1"/>
    <col min="20" max="20" width="10.44140625" hidden="1" customWidth="1"/>
    <col min="21" max="21" width="9.33203125" hidden="1" customWidth="1"/>
    <col min="22" max="22" width="10.44140625" hidden="1" customWidth="1"/>
    <col min="23" max="23" width="0" hidden="1" customWidth="1"/>
    <col min="24" max="16384" width="9.33203125" hidden="1"/>
  </cols>
  <sheetData>
    <row r="1" spans="1:9" x14ac:dyDescent="0.3">
      <c r="A1" s="2" t="s">
        <v>96</v>
      </c>
      <c r="B1" s="3"/>
      <c r="C1" s="3"/>
      <c r="D1" s="3"/>
      <c r="E1" s="3"/>
      <c r="F1" s="4"/>
    </row>
    <row r="2" spans="1:9" x14ac:dyDescent="0.3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3">
      <c r="A3" s="19"/>
      <c r="F3" s="20"/>
    </row>
    <row r="4" spans="1:9" x14ac:dyDescent="0.3">
      <c r="A4" s="10" t="s">
        <v>9</v>
      </c>
      <c r="B4" s="3"/>
      <c r="C4" s="4"/>
      <c r="D4" s="29"/>
      <c r="E4" s="3"/>
      <c r="F4" s="4"/>
    </row>
    <row r="5" spans="1:9" x14ac:dyDescent="0.3">
      <c r="A5" s="10" t="s">
        <v>10</v>
      </c>
      <c r="B5" s="3"/>
      <c r="C5" s="4"/>
      <c r="D5" s="29"/>
      <c r="E5" s="3"/>
      <c r="F5" s="4"/>
    </row>
    <row r="6" spans="1:9" x14ac:dyDescent="0.3">
      <c r="A6" s="10" t="s">
        <v>13</v>
      </c>
      <c r="B6" s="3"/>
      <c r="C6" s="4"/>
      <c r="D6" s="29"/>
      <c r="E6" s="3"/>
      <c r="F6" s="4"/>
    </row>
    <row r="7" spans="1:9" x14ac:dyDescent="0.3">
      <c r="A7" s="10" t="s">
        <v>14</v>
      </c>
      <c r="B7" s="3"/>
      <c r="C7" s="4"/>
      <c r="D7" s="29"/>
      <c r="E7" s="3"/>
      <c r="F7" s="4"/>
    </row>
    <row r="8" spans="1:9" x14ac:dyDescent="0.3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3">
      <c r="A9" s="10" t="s">
        <v>92</v>
      </c>
      <c r="B9" s="3"/>
      <c r="C9" s="4"/>
      <c r="D9" s="29"/>
      <c r="E9" s="3"/>
      <c r="F9" s="4"/>
    </row>
    <row r="10" spans="1:9" x14ac:dyDescent="0.3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3">
      <c r="A11" s="10" t="s">
        <v>67</v>
      </c>
      <c r="B11" s="3"/>
      <c r="C11" s="4"/>
      <c r="D11" s="85"/>
      <c r="E11" s="3"/>
      <c r="F11" s="4"/>
    </row>
    <row r="12" spans="1:9" x14ac:dyDescent="0.3">
      <c r="A12" s="10" t="s">
        <v>66</v>
      </c>
      <c r="B12" s="3"/>
      <c r="C12" s="4"/>
      <c r="D12" s="125"/>
      <c r="E12" s="126"/>
      <c r="F12" s="127"/>
    </row>
    <row r="13" spans="1:9" x14ac:dyDescent="0.3">
      <c r="A13" s="19"/>
      <c r="F13" s="20"/>
    </row>
    <row r="14" spans="1:9" x14ac:dyDescent="0.3">
      <c r="A14" s="32" t="s">
        <v>90</v>
      </c>
      <c r="B14" s="34"/>
      <c r="C14" s="34"/>
      <c r="D14" s="34"/>
      <c r="E14" s="34"/>
      <c r="F14" s="35"/>
    </row>
    <row r="15" spans="1:9" x14ac:dyDescent="0.3">
      <c r="A15" s="19"/>
      <c r="F15" s="20"/>
    </row>
    <row r="16" spans="1:9" x14ac:dyDescent="0.3">
      <c r="A16" s="62" t="s">
        <v>31</v>
      </c>
      <c r="B16" s="63"/>
      <c r="C16" s="63"/>
      <c r="D16" s="63"/>
      <c r="E16" s="63"/>
      <c r="F16" s="64"/>
    </row>
    <row r="17" spans="1:22" x14ac:dyDescent="0.3">
      <c r="A17" s="2" t="s">
        <v>17</v>
      </c>
      <c r="B17" s="3"/>
      <c r="C17" s="3"/>
      <c r="D17" s="3"/>
      <c r="E17" s="3"/>
      <c r="F17" s="39"/>
      <c r="V17" s="11"/>
    </row>
    <row r="18" spans="1:22" x14ac:dyDescent="0.3">
      <c r="A18" s="7" t="s">
        <v>18</v>
      </c>
      <c r="F18" s="41"/>
      <c r="V18" s="11"/>
    </row>
    <row r="19" spans="1:22" x14ac:dyDescent="0.3">
      <c r="A19" s="2" t="s">
        <v>19</v>
      </c>
      <c r="B19" s="3"/>
      <c r="C19" s="3"/>
      <c r="D19" s="3"/>
      <c r="E19" s="3"/>
      <c r="F19" s="39"/>
      <c r="G19" t="s">
        <v>20</v>
      </c>
      <c r="H19" t="s">
        <v>21</v>
      </c>
      <c r="I19" t="s">
        <v>22</v>
      </c>
      <c r="J19" t="s">
        <v>23</v>
      </c>
      <c r="K19" t="s">
        <v>24</v>
      </c>
      <c r="L19" t="s">
        <v>25</v>
      </c>
      <c r="V19" s="11"/>
    </row>
    <row r="20" spans="1:22" x14ac:dyDescent="0.3">
      <c r="A20" s="65" t="s">
        <v>82</v>
      </c>
      <c r="B20" s="66"/>
      <c r="C20" s="66"/>
      <c r="D20" s="66"/>
      <c r="E20" s="66"/>
      <c r="F20" s="86"/>
      <c r="V20" s="11"/>
    </row>
    <row r="21" spans="1:22" x14ac:dyDescent="0.3">
      <c r="A21" s="2" t="s">
        <v>33</v>
      </c>
      <c r="B21" s="3"/>
      <c r="C21" s="3"/>
      <c r="D21" s="3"/>
      <c r="E21" s="3"/>
      <c r="F21" s="39"/>
      <c r="V21" s="11"/>
    </row>
    <row r="22" spans="1:22" x14ac:dyDescent="0.3">
      <c r="A22" s="7" t="s">
        <v>34</v>
      </c>
      <c r="F22" s="41"/>
      <c r="V22" s="11"/>
    </row>
    <row r="23" spans="1:22" x14ac:dyDescent="0.3">
      <c r="A23" s="2" t="s">
        <v>35</v>
      </c>
      <c r="B23" s="3"/>
      <c r="C23" s="3"/>
      <c r="D23" s="3"/>
      <c r="E23" s="3"/>
      <c r="F23" s="39"/>
      <c r="V23" s="11"/>
    </row>
    <row r="24" spans="1:22" x14ac:dyDescent="0.3">
      <c r="A24" s="7" t="s">
        <v>29</v>
      </c>
      <c r="F24" s="40"/>
      <c r="V24" s="11"/>
    </row>
    <row r="25" spans="1:22" x14ac:dyDescent="0.3">
      <c r="A25" s="62" t="s">
        <v>36</v>
      </c>
      <c r="B25" s="63"/>
      <c r="C25" s="63"/>
      <c r="D25" s="63"/>
      <c r="E25" s="63"/>
      <c r="F25" s="87"/>
      <c r="V25" s="11"/>
    </row>
    <row r="26" spans="1:22" x14ac:dyDescent="0.3">
      <c r="A26" s="7" t="s">
        <v>37</v>
      </c>
      <c r="F26" s="42"/>
      <c r="V26" s="11"/>
    </row>
    <row r="27" spans="1:22" x14ac:dyDescent="0.3">
      <c r="A27" s="2" t="s">
        <v>26</v>
      </c>
      <c r="B27" s="3"/>
      <c r="C27" s="3"/>
      <c r="D27" s="3"/>
      <c r="E27" s="3"/>
      <c r="F27" s="39"/>
      <c r="V27" s="11"/>
    </row>
    <row r="28" spans="1:22" x14ac:dyDescent="0.3">
      <c r="A28" s="65" t="s">
        <v>38</v>
      </c>
      <c r="B28" s="66"/>
      <c r="C28" s="66"/>
      <c r="D28" s="66"/>
      <c r="E28" s="66"/>
      <c r="F28" s="86"/>
      <c r="V28" s="11"/>
    </row>
    <row r="29" spans="1:22" x14ac:dyDescent="0.3">
      <c r="A29" s="2" t="s">
        <v>27</v>
      </c>
      <c r="B29" s="3"/>
      <c r="C29" s="3"/>
      <c r="D29" s="3"/>
      <c r="E29" s="3"/>
      <c r="F29" s="39"/>
      <c r="V29" s="11"/>
    </row>
    <row r="30" spans="1:22" x14ac:dyDescent="0.3">
      <c r="A30" s="7" t="s">
        <v>28</v>
      </c>
      <c r="F30" s="41"/>
      <c r="V30" s="11"/>
    </row>
    <row r="31" spans="1:22" x14ac:dyDescent="0.3">
      <c r="A31" s="2" t="s">
        <v>29</v>
      </c>
      <c r="B31" s="3"/>
      <c r="C31" s="3"/>
      <c r="D31" s="3"/>
      <c r="E31" s="3"/>
      <c r="F31" s="39"/>
      <c r="V31" s="11"/>
    </row>
    <row r="32" spans="1:22" x14ac:dyDescent="0.3">
      <c r="A32" s="7" t="s">
        <v>30</v>
      </c>
      <c r="F32" s="40"/>
      <c r="V32" s="11"/>
    </row>
    <row r="33" spans="1:22" x14ac:dyDescent="0.3">
      <c r="A33" s="62" t="s">
        <v>39</v>
      </c>
      <c r="B33" s="63"/>
      <c r="C33" s="63"/>
      <c r="D33" s="63"/>
      <c r="E33" s="63"/>
      <c r="F33" s="87"/>
      <c r="V33" s="11"/>
    </row>
    <row r="34" spans="1:22" x14ac:dyDescent="0.3">
      <c r="A34" s="7" t="s">
        <v>40</v>
      </c>
      <c r="F34" s="42"/>
      <c r="V34" s="11"/>
    </row>
    <row r="35" spans="1:22" x14ac:dyDescent="0.3">
      <c r="A35" s="2" t="s">
        <v>41</v>
      </c>
      <c r="B35" s="3"/>
      <c r="C35" s="3"/>
      <c r="D35" s="3"/>
      <c r="E35" s="3"/>
      <c r="F35" s="39"/>
      <c r="V35" s="11"/>
    </row>
    <row r="36" spans="1:22" x14ac:dyDescent="0.3">
      <c r="A36" s="7" t="s">
        <v>42</v>
      </c>
      <c r="F36" s="41"/>
      <c r="V36" s="11"/>
    </row>
    <row r="37" spans="1:22" x14ac:dyDescent="0.3">
      <c r="A37" s="2" t="s">
        <v>43</v>
      </c>
      <c r="B37" s="3"/>
      <c r="C37" s="3"/>
      <c r="D37" s="3"/>
      <c r="E37" s="3"/>
      <c r="F37" s="39"/>
      <c r="V37" s="11"/>
    </row>
    <row r="38" spans="1:22" x14ac:dyDescent="0.3">
      <c r="A38" s="7" t="s">
        <v>44</v>
      </c>
      <c r="F38" s="41"/>
      <c r="V38" s="11"/>
    </row>
    <row r="39" spans="1:22" x14ac:dyDescent="0.3">
      <c r="A39" s="2" t="s">
        <v>91</v>
      </c>
      <c r="B39" s="3"/>
      <c r="C39" s="3"/>
      <c r="D39" s="3"/>
      <c r="E39" s="3"/>
      <c r="F39" s="39">
        <f>IF(D9="ja",192.67,0)</f>
        <v>0</v>
      </c>
      <c r="V39" s="11"/>
    </row>
    <row r="40" spans="1:22" x14ac:dyDescent="0.3">
      <c r="A40" s="2" t="s">
        <v>25</v>
      </c>
      <c r="B40" s="3"/>
      <c r="C40" s="3"/>
      <c r="D40" s="3"/>
      <c r="E40" s="3"/>
      <c r="F40" s="39"/>
      <c r="V40" s="11"/>
    </row>
    <row r="41" spans="1:22" x14ac:dyDescent="0.3">
      <c r="A41" s="7"/>
      <c r="F41" s="48"/>
      <c r="V41" s="11"/>
    </row>
    <row r="42" spans="1:22" x14ac:dyDescent="0.3">
      <c r="A42" s="32" t="s">
        <v>63</v>
      </c>
      <c r="B42" s="33"/>
      <c r="C42" s="33"/>
      <c r="D42" s="33"/>
      <c r="E42" s="33"/>
      <c r="F42" s="44">
        <f>SUM(F17:F40)</f>
        <v>0</v>
      </c>
      <c r="V42" s="11"/>
    </row>
    <row r="43" spans="1:22" x14ac:dyDescent="0.3">
      <c r="A43" s="32" t="s">
        <v>89</v>
      </c>
      <c r="B43" s="33"/>
      <c r="C43" s="33"/>
      <c r="D43" s="33"/>
      <c r="E43" s="38"/>
      <c r="F43" s="44">
        <f>(((F17+F18)/(100-5))*100)*0.05</f>
        <v>0</v>
      </c>
      <c r="V43" s="11"/>
    </row>
    <row r="44" spans="1:22" x14ac:dyDescent="0.3">
      <c r="A44" s="7"/>
      <c r="F44" s="88"/>
      <c r="V44" s="11"/>
    </row>
    <row r="45" spans="1:22" x14ac:dyDescent="0.3">
      <c r="A45" s="118" t="s">
        <v>45</v>
      </c>
      <c r="B45" s="119"/>
      <c r="C45" s="119"/>
      <c r="D45" s="119"/>
      <c r="E45" s="119"/>
      <c r="F45" s="39"/>
      <c r="V45" s="11"/>
    </row>
    <row r="46" spans="1:22" x14ac:dyDescent="0.3">
      <c r="A46" s="120" t="s">
        <v>46</v>
      </c>
      <c r="B46" s="121"/>
      <c r="C46" s="121"/>
      <c r="D46" s="121"/>
      <c r="E46" s="121"/>
      <c r="F46" s="41"/>
      <c r="V46" s="11"/>
    </row>
    <row r="47" spans="1:22" x14ac:dyDescent="0.3">
      <c r="A47" s="118" t="s">
        <v>47</v>
      </c>
      <c r="B47" s="119"/>
      <c r="C47" s="119"/>
      <c r="D47" s="119"/>
      <c r="E47" s="119"/>
      <c r="F47" s="39"/>
      <c r="V47" s="11"/>
    </row>
    <row r="48" spans="1:22" x14ac:dyDescent="0.3">
      <c r="A48" s="120" t="s">
        <v>48</v>
      </c>
      <c r="B48" s="121"/>
      <c r="C48" s="121"/>
      <c r="D48" s="121"/>
      <c r="E48" s="121"/>
      <c r="F48" s="41"/>
      <c r="V48" s="11"/>
    </row>
    <row r="49" spans="1:22" x14ac:dyDescent="0.3">
      <c r="A49" s="118" t="s">
        <v>49</v>
      </c>
      <c r="B49" s="119"/>
      <c r="C49" s="119"/>
      <c r="D49" s="119"/>
      <c r="E49" s="119"/>
      <c r="F49" s="39"/>
      <c r="V49" s="11"/>
    </row>
    <row r="50" spans="1:22" x14ac:dyDescent="0.3">
      <c r="A50" s="7"/>
      <c r="F50" s="48"/>
      <c r="V50" s="11"/>
    </row>
    <row r="51" spans="1:22" x14ac:dyDescent="0.3">
      <c r="A51" s="32" t="s">
        <v>70</v>
      </c>
      <c r="B51" s="34"/>
      <c r="C51" s="34"/>
      <c r="D51" s="34"/>
      <c r="E51" s="34"/>
      <c r="F51" s="89"/>
      <c r="V51" s="11"/>
    </row>
    <row r="52" spans="1:22" x14ac:dyDescent="0.3">
      <c r="A52" s="7"/>
      <c r="F52" s="48"/>
      <c r="V52" s="11"/>
    </row>
    <row r="53" spans="1:22" x14ac:dyDescent="0.3">
      <c r="A53" s="118" t="s">
        <v>50</v>
      </c>
      <c r="B53" s="119"/>
      <c r="C53" s="119"/>
      <c r="D53" s="119"/>
      <c r="E53" s="119"/>
      <c r="F53" s="39"/>
      <c r="V53" s="11"/>
    </row>
    <row r="54" spans="1:22" x14ac:dyDescent="0.3">
      <c r="A54" s="120" t="s">
        <v>51</v>
      </c>
      <c r="B54" s="121"/>
      <c r="C54" s="121"/>
      <c r="D54" s="121"/>
      <c r="E54" s="121"/>
      <c r="F54" s="41"/>
      <c r="V54" s="11"/>
    </row>
    <row r="55" spans="1:22" x14ac:dyDescent="0.3">
      <c r="A55" s="118" t="s">
        <v>52</v>
      </c>
      <c r="B55" s="119"/>
      <c r="C55" s="119"/>
      <c r="D55" s="119"/>
      <c r="E55" s="119"/>
      <c r="F55" s="39"/>
      <c r="V55" s="11"/>
    </row>
    <row r="56" spans="1:22" x14ac:dyDescent="0.3">
      <c r="A56" s="120" t="s">
        <v>53</v>
      </c>
      <c r="B56" s="121"/>
      <c r="C56" s="121"/>
      <c r="D56" s="121"/>
      <c r="E56" s="121"/>
      <c r="F56" s="41"/>
      <c r="V56" s="11"/>
    </row>
    <row r="57" spans="1:22" x14ac:dyDescent="0.3">
      <c r="A57" s="118" t="s">
        <v>71</v>
      </c>
      <c r="B57" s="119"/>
      <c r="C57" s="119"/>
      <c r="D57" s="119"/>
      <c r="E57" s="119"/>
      <c r="F57" s="46">
        <f>F56*0.0005</f>
        <v>0</v>
      </c>
      <c r="V57" s="11"/>
    </row>
    <row r="58" spans="1:22" x14ac:dyDescent="0.3">
      <c r="A58" s="120" t="s">
        <v>54</v>
      </c>
      <c r="B58" s="121"/>
      <c r="C58" s="121"/>
      <c r="D58" s="121"/>
      <c r="E58" s="121"/>
      <c r="F58" s="41"/>
      <c r="V58" s="11"/>
    </row>
    <row r="59" spans="1:22" x14ac:dyDescent="0.3">
      <c r="A59" s="118" t="s">
        <v>55</v>
      </c>
      <c r="B59" s="119"/>
      <c r="C59" s="119"/>
      <c r="D59" s="119"/>
      <c r="E59" s="119"/>
      <c r="F59" s="39"/>
      <c r="G59" t="s">
        <v>64</v>
      </c>
      <c r="H59" t="s">
        <v>65</v>
      </c>
      <c r="V59" s="11"/>
    </row>
    <row r="60" spans="1:22" x14ac:dyDescent="0.3">
      <c r="A60" s="118" t="s">
        <v>56</v>
      </c>
      <c r="B60" s="119"/>
      <c r="C60" s="119"/>
      <c r="D60" s="119"/>
      <c r="E60" s="119"/>
      <c r="F60" s="39"/>
      <c r="V60" s="11"/>
    </row>
    <row r="61" spans="1:22" x14ac:dyDescent="0.3">
      <c r="A61" s="120" t="s">
        <v>4</v>
      </c>
      <c r="B61" s="121"/>
      <c r="C61" s="121"/>
      <c r="D61" s="121"/>
      <c r="E61" s="121"/>
      <c r="F61" s="39"/>
      <c r="U61" s="12"/>
      <c r="V61" s="12"/>
    </row>
    <row r="62" spans="1:22" x14ac:dyDescent="0.3">
      <c r="A62" s="118" t="s">
        <v>57</v>
      </c>
      <c r="B62" s="119"/>
      <c r="C62" s="119"/>
      <c r="D62" s="119"/>
      <c r="E62" s="119"/>
      <c r="F62" s="39"/>
      <c r="G62" t="s">
        <v>64</v>
      </c>
      <c r="H62" t="s">
        <v>65</v>
      </c>
      <c r="V62" s="11"/>
    </row>
    <row r="63" spans="1:22" x14ac:dyDescent="0.3">
      <c r="A63" s="120" t="s">
        <v>58</v>
      </c>
      <c r="B63" s="121"/>
      <c r="C63" s="121"/>
      <c r="D63" s="121"/>
      <c r="E63" s="121"/>
      <c r="F63" s="40"/>
      <c r="V63" s="11"/>
    </row>
    <row r="64" spans="1:22" x14ac:dyDescent="0.3">
      <c r="A64" s="118" t="s">
        <v>94</v>
      </c>
      <c r="B64" s="119"/>
      <c r="C64" s="119"/>
      <c r="D64" s="119"/>
      <c r="E64" s="122"/>
      <c r="F64" s="39"/>
      <c r="V64" s="11"/>
    </row>
    <row r="65" spans="1:22" x14ac:dyDescent="0.3">
      <c r="A65" s="2"/>
      <c r="B65" s="3"/>
      <c r="C65" s="3"/>
      <c r="D65" s="3"/>
      <c r="E65" s="3"/>
      <c r="F65" s="90"/>
      <c r="V65" s="11"/>
    </row>
    <row r="66" spans="1:22" x14ac:dyDescent="0.3">
      <c r="A66" s="32" t="s">
        <v>72</v>
      </c>
      <c r="B66" s="34"/>
      <c r="C66" s="34"/>
      <c r="D66" s="34"/>
      <c r="E66" s="34"/>
      <c r="F66" s="91"/>
      <c r="V66" s="11"/>
    </row>
    <row r="67" spans="1:22" x14ac:dyDescent="0.3">
      <c r="A67" s="5"/>
      <c r="B67" s="6"/>
      <c r="C67" s="6"/>
      <c r="D67" s="6"/>
      <c r="E67" s="6"/>
      <c r="F67" s="57"/>
    </row>
    <row r="68" spans="1:22" x14ac:dyDescent="0.3">
      <c r="A68" s="2" t="s">
        <v>8</v>
      </c>
      <c r="B68" s="3"/>
      <c r="C68" s="61" t="s">
        <v>74</v>
      </c>
      <c r="D68" s="56"/>
      <c r="E68" s="60">
        <v>1826</v>
      </c>
      <c r="F68" s="78"/>
      <c r="J68" s="12"/>
      <c r="O68" s="12"/>
      <c r="T68" s="12"/>
      <c r="V68" s="12"/>
    </row>
    <row r="69" spans="1:22" x14ac:dyDescent="0.3">
      <c r="A69" s="7"/>
      <c r="C69" s="61" t="s">
        <v>75</v>
      </c>
      <c r="D69" s="96"/>
      <c r="E69" s="60">
        <v>2739</v>
      </c>
      <c r="F69" s="123"/>
      <c r="J69" s="12"/>
      <c r="O69" s="12"/>
      <c r="T69" s="12"/>
      <c r="V69" s="12"/>
    </row>
    <row r="70" spans="1:22" x14ac:dyDescent="0.3">
      <c r="A70" s="7"/>
      <c r="C70" s="81" t="s">
        <v>76</v>
      </c>
      <c r="D70" s="97"/>
      <c r="E70" s="95">
        <v>2856</v>
      </c>
      <c r="F70" s="124"/>
      <c r="V70" s="12"/>
    </row>
    <row r="71" spans="1:22" x14ac:dyDescent="0.3">
      <c r="A71" s="62" t="s">
        <v>0</v>
      </c>
      <c r="B71" s="69"/>
      <c r="C71" s="69"/>
      <c r="D71" s="73"/>
      <c r="E71" s="63"/>
      <c r="F71" s="77">
        <f>F68/2</f>
        <v>0</v>
      </c>
      <c r="V71" s="12"/>
    </row>
    <row r="72" spans="1:22" x14ac:dyDescent="0.3">
      <c r="A72" s="58"/>
      <c r="B72" s="24"/>
      <c r="C72" s="24"/>
      <c r="D72" s="24"/>
      <c r="E72" s="24"/>
      <c r="F72" s="59"/>
    </row>
    <row r="73" spans="1:22" x14ac:dyDescent="0.3">
      <c r="A73" s="32" t="s">
        <v>62</v>
      </c>
      <c r="B73" s="33"/>
      <c r="C73" s="33"/>
      <c r="D73" s="33"/>
      <c r="E73" s="33"/>
      <c r="F73" s="38"/>
    </row>
    <row r="74" spans="1:22" x14ac:dyDescent="0.3">
      <c r="A74" s="7"/>
      <c r="F74" s="20"/>
    </row>
    <row r="75" spans="1:22" x14ac:dyDescent="0.3">
      <c r="A75" s="2" t="s">
        <v>1</v>
      </c>
      <c r="B75" s="3"/>
      <c r="C75" s="3"/>
      <c r="D75" s="3"/>
      <c r="E75" s="4"/>
      <c r="F75" s="56">
        <f>IF(D10="ja",48,0)</f>
        <v>0</v>
      </c>
      <c r="G75" s="12"/>
      <c r="H75" s="12"/>
    </row>
    <row r="76" spans="1:22" x14ac:dyDescent="0.3">
      <c r="A76" s="2" t="s">
        <v>2</v>
      </c>
      <c r="B76" s="3"/>
      <c r="C76" s="3"/>
      <c r="D76" s="3"/>
      <c r="E76" s="3"/>
      <c r="F76" s="56">
        <f>IF(F59="nee",32.08,0)</f>
        <v>0</v>
      </c>
      <c r="G76" s="12"/>
      <c r="H76" s="12"/>
    </row>
    <row r="77" spans="1:22" s="1" customFormat="1" x14ac:dyDescent="0.3">
      <c r="A77" s="55" t="s">
        <v>59</v>
      </c>
      <c r="B77" s="51"/>
      <c r="C77" s="51"/>
      <c r="D77" s="51"/>
      <c r="E77" s="51"/>
      <c r="F77" s="80"/>
      <c r="G77" s="51" t="s">
        <v>64</v>
      </c>
      <c r="H77" s="51" t="s">
        <v>65</v>
      </c>
      <c r="U77" s="13"/>
      <c r="V77" s="12"/>
    </row>
    <row r="78" spans="1:22" s="1" customFormat="1" x14ac:dyDescent="0.3">
      <c r="A78" s="16" t="s">
        <v>60</v>
      </c>
      <c r="B78" s="17"/>
      <c r="C78" s="17"/>
      <c r="D78" s="17"/>
      <c r="E78" s="17"/>
      <c r="F78" s="52"/>
      <c r="G78" s="53"/>
      <c r="H78" s="53"/>
      <c r="U78" s="13"/>
      <c r="V78" s="12"/>
    </row>
    <row r="79" spans="1:22" x14ac:dyDescent="0.3">
      <c r="A79" s="55" t="s">
        <v>61</v>
      </c>
      <c r="B79" s="51"/>
      <c r="C79" s="51"/>
      <c r="D79" s="51"/>
      <c r="E79" s="51"/>
      <c r="F79" s="93" t="str">
        <f>IF(F78=0,"0",IF(F78&lt;4601,206.27,(((209.66)+((F78-4600))/12*0.214))))</f>
        <v>0</v>
      </c>
      <c r="G79" s="51"/>
      <c r="H79" s="51"/>
      <c r="U79" s="12"/>
      <c r="V79" s="12"/>
    </row>
    <row r="80" spans="1:22" x14ac:dyDescent="0.3">
      <c r="A80" s="2" t="s">
        <v>3</v>
      </c>
      <c r="B80" s="3"/>
      <c r="C80" s="3"/>
      <c r="D80" s="3"/>
      <c r="E80" s="4"/>
      <c r="F80" s="39"/>
      <c r="U80" s="12"/>
      <c r="V80" s="12"/>
    </row>
    <row r="81" spans="1:22" x14ac:dyDescent="0.3">
      <c r="A81" s="2" t="s">
        <v>5</v>
      </c>
      <c r="B81" s="3"/>
      <c r="C81" s="3"/>
      <c r="D81" s="3"/>
      <c r="E81" s="4"/>
      <c r="F81" s="39"/>
      <c r="U81" s="12"/>
      <c r="V81" s="12"/>
    </row>
    <row r="82" spans="1:22" x14ac:dyDescent="0.3">
      <c r="A82" s="7" t="s">
        <v>95</v>
      </c>
      <c r="F82" s="39"/>
      <c r="U82" s="12"/>
      <c r="V82" s="12"/>
    </row>
    <row r="83" spans="1:22" x14ac:dyDescent="0.3">
      <c r="A83" s="2" t="s">
        <v>6</v>
      </c>
      <c r="B83" s="3"/>
      <c r="C83" s="3"/>
      <c r="D83" s="3"/>
      <c r="E83" s="4"/>
      <c r="F83" s="39"/>
    </row>
    <row r="84" spans="1:22" x14ac:dyDescent="0.3">
      <c r="A84" s="2" t="s">
        <v>73</v>
      </c>
      <c r="B84" s="3"/>
      <c r="C84" s="125"/>
      <c r="D84" s="126"/>
      <c r="E84" s="126"/>
      <c r="F84" s="127"/>
    </row>
    <row r="85" spans="1:22" x14ac:dyDescent="0.3">
      <c r="A85" s="7"/>
      <c r="F85" s="47"/>
    </row>
    <row r="86" spans="1:22" x14ac:dyDescent="0.3">
      <c r="A86" s="62" t="s">
        <v>7</v>
      </c>
      <c r="B86" s="69"/>
      <c r="C86" s="69"/>
      <c r="D86" s="69"/>
      <c r="E86" s="70"/>
      <c r="F86" s="71">
        <f>F75+F76+F79+F80+F81+F82+F83</f>
        <v>0</v>
      </c>
    </row>
    <row r="87" spans="1:22" x14ac:dyDescent="0.3">
      <c r="A87" s="7"/>
      <c r="F87" s="48"/>
    </row>
    <row r="88" spans="1:22" x14ac:dyDescent="0.3">
      <c r="A88" s="2" t="s">
        <v>11</v>
      </c>
      <c r="B88" s="3"/>
      <c r="C88" s="3"/>
      <c r="D88" s="3"/>
      <c r="E88" s="3"/>
      <c r="F88" s="56">
        <f>F71+F86</f>
        <v>0</v>
      </c>
    </row>
    <row r="89" spans="1:22" x14ac:dyDescent="0.3">
      <c r="A89" s="16" t="s">
        <v>12</v>
      </c>
      <c r="B89" s="17"/>
      <c r="C89" s="17"/>
      <c r="D89" s="25"/>
      <c r="E89" s="3"/>
      <c r="F89" s="92">
        <f>IF(F75=48,-46.73,-44.4)</f>
        <v>-44.4</v>
      </c>
      <c r="G89" s="14"/>
      <c r="H89" s="14"/>
      <c r="I89" s="14"/>
      <c r="J89" s="14"/>
    </row>
    <row r="90" spans="1:22" x14ac:dyDescent="0.3">
      <c r="A90" s="21"/>
      <c r="B90" s="22"/>
      <c r="C90" s="22"/>
      <c r="D90" s="23"/>
      <c r="E90" s="24"/>
      <c r="F90" s="49"/>
      <c r="G90" s="14"/>
      <c r="H90" s="14"/>
      <c r="I90" s="14"/>
      <c r="J90" s="14"/>
    </row>
    <row r="91" spans="1:22" s="18" customFormat="1" x14ac:dyDescent="0.3">
      <c r="A91" s="32" t="s">
        <v>79</v>
      </c>
      <c r="B91" s="33"/>
      <c r="C91" s="33"/>
      <c r="D91" s="33"/>
      <c r="E91" s="33"/>
      <c r="F91" s="44">
        <f>SUM(F88:F89)</f>
        <v>-44.4</v>
      </c>
    </row>
    <row r="92" spans="1:22" x14ac:dyDescent="0.3">
      <c r="A92" s="7" t="s">
        <v>78</v>
      </c>
      <c r="F92" s="82">
        <f>-F89*12</f>
        <v>532.79999999999995</v>
      </c>
    </row>
    <row r="93" spans="1:22" x14ac:dyDescent="0.3">
      <c r="A93" s="2" t="s">
        <v>68</v>
      </c>
      <c r="B93" s="3"/>
      <c r="C93" s="3"/>
      <c r="D93" s="3"/>
      <c r="E93" s="3"/>
      <c r="F93" s="56">
        <f>F42</f>
        <v>0</v>
      </c>
    </row>
    <row r="97" x14ac:dyDescent="0.3"/>
    <row r="98" x14ac:dyDescent="0.3"/>
    <row r="99" x14ac:dyDescent="0.3"/>
    <row r="100" x14ac:dyDescent="0.3"/>
    <row r="101" x14ac:dyDescent="0.3"/>
  </sheetData>
  <mergeCells count="2">
    <mergeCell ref="C84:F84"/>
    <mergeCell ref="D12:F12"/>
  </mergeCells>
  <dataValidations count="7">
    <dataValidation type="list" allowBlank="1" showInputMessage="1" showErrorMessage="1" sqref="F68" xr:uid="{00000000-0002-0000-0000-000000000000}">
      <formula1>$E$68:$E$70</formula1>
    </dataValidation>
    <dataValidation type="list" allowBlank="1" showInputMessage="1" showErrorMessage="1" sqref="F19" xr:uid="{00000000-0002-0000-0000-000001000000}">
      <formula1>$G$19:$L$19</formula1>
    </dataValidation>
    <dataValidation type="list" allowBlank="1" showInputMessage="1" showErrorMessage="1" sqref="D10" xr:uid="{00000000-0002-0000-0000-000002000000}">
      <formula1>$G$10:$H$10</formula1>
    </dataValidation>
    <dataValidation type="list" allowBlank="1" showInputMessage="1" showErrorMessage="1" sqref="D8:D9" xr:uid="{00000000-0002-0000-0000-000003000000}">
      <formula1>$G$8:$H$8</formula1>
    </dataValidation>
    <dataValidation type="list" allowBlank="1" showInputMessage="1" showErrorMessage="1" sqref="F59" xr:uid="{00000000-0002-0000-0000-000004000000}">
      <formula1>$G$59:$H$59</formula1>
    </dataValidation>
    <dataValidation type="list" allowBlank="1" showInputMessage="1" showErrorMessage="1" sqref="F77" xr:uid="{00000000-0002-0000-0000-000005000000}">
      <formula1>$G$77:$H$77</formula1>
    </dataValidation>
    <dataValidation type="list" allowBlank="1" showInputMessage="1" showErrorMessage="1" sqref="F62" xr:uid="{00000000-0002-0000-0000-000006000000}">
      <formula1>$G$62:$H$62</formula1>
    </dataValidation>
  </dataValidations>
  <pageMargins left="0.7" right="0.7" top="0.75" bottom="0.75" header="0.3" footer="0.3"/>
  <pageSetup paperSize="9" scale="94" orientation="portrait" horizontalDpi="1200" verticalDpi="1200" r:id="rId1"/>
  <rowBreaks count="1" manualBreakCount="1">
    <brk id="50" max="5" man="1"/>
  </rowBreaks>
  <ignoredErrors>
    <ignoredError sqref="F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topLeftCell="A58" zoomScale="120" zoomScaleNormal="120" workbookViewId="0">
      <selection activeCell="F87" sqref="F87"/>
    </sheetView>
  </sheetViews>
  <sheetFormatPr defaultRowHeight="14.4" x14ac:dyDescent="0.3"/>
  <cols>
    <col min="1" max="6" width="13.6640625" customWidth="1"/>
    <col min="7" max="13" width="0" hidden="1" customWidth="1"/>
  </cols>
  <sheetData>
    <row r="1" spans="1:9" x14ac:dyDescent="0.3">
      <c r="A1" s="2" t="s">
        <v>96</v>
      </c>
      <c r="B1" s="3"/>
      <c r="C1" s="3"/>
      <c r="D1" s="3"/>
      <c r="E1" s="3"/>
      <c r="F1" s="4"/>
    </row>
    <row r="2" spans="1:9" x14ac:dyDescent="0.3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3">
      <c r="A3" s="19"/>
      <c r="F3" s="20"/>
    </row>
    <row r="4" spans="1:9" x14ac:dyDescent="0.3">
      <c r="A4" s="10" t="s">
        <v>9</v>
      </c>
      <c r="B4" s="3"/>
      <c r="C4" s="4"/>
      <c r="D4" s="29"/>
      <c r="E4" s="3"/>
      <c r="F4" s="4"/>
    </row>
    <row r="5" spans="1:9" x14ac:dyDescent="0.3">
      <c r="A5" s="10" t="s">
        <v>10</v>
      </c>
      <c r="B5" s="3"/>
      <c r="C5" s="4"/>
      <c r="D5" s="29"/>
      <c r="E5" s="3"/>
      <c r="F5" s="4"/>
    </row>
    <row r="6" spans="1:9" x14ac:dyDescent="0.3">
      <c r="A6" s="10" t="s">
        <v>13</v>
      </c>
      <c r="B6" s="3"/>
      <c r="C6" s="4"/>
      <c r="D6" s="29"/>
      <c r="E6" s="3"/>
      <c r="F6" s="4"/>
    </row>
    <row r="7" spans="1:9" x14ac:dyDescent="0.3">
      <c r="A7" s="10" t="s">
        <v>14</v>
      </c>
      <c r="B7" s="3"/>
      <c r="C7" s="4"/>
      <c r="D7" s="29"/>
      <c r="E7" s="3"/>
      <c r="F7" s="4"/>
    </row>
    <row r="8" spans="1:9" x14ac:dyDescent="0.3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3">
      <c r="A9" s="10" t="s">
        <v>92</v>
      </c>
      <c r="B9" s="3"/>
      <c r="C9" s="4"/>
      <c r="D9" s="29"/>
      <c r="E9" s="3"/>
      <c r="F9" s="4"/>
    </row>
    <row r="10" spans="1:9" x14ac:dyDescent="0.3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3">
      <c r="A11" s="10" t="s">
        <v>67</v>
      </c>
      <c r="B11" s="3"/>
      <c r="C11" s="4"/>
      <c r="D11" s="30"/>
      <c r="E11" s="3"/>
      <c r="F11" s="4"/>
    </row>
    <row r="12" spans="1:9" x14ac:dyDescent="0.3">
      <c r="A12" s="10" t="s">
        <v>66</v>
      </c>
      <c r="B12" s="3"/>
      <c r="C12" s="4"/>
      <c r="D12" s="29"/>
      <c r="E12" s="31"/>
      <c r="F12" s="31"/>
    </row>
    <row r="13" spans="1:9" x14ac:dyDescent="0.3">
      <c r="A13" s="19"/>
      <c r="D13" s="28"/>
      <c r="F13" s="20"/>
    </row>
    <row r="14" spans="1:9" x14ac:dyDescent="0.3">
      <c r="A14" s="32" t="s">
        <v>90</v>
      </c>
      <c r="B14" s="34"/>
      <c r="C14" s="34"/>
      <c r="D14" s="36"/>
      <c r="E14" s="34"/>
      <c r="F14" s="35"/>
    </row>
    <row r="15" spans="1:9" x14ac:dyDescent="0.3">
      <c r="A15" s="19"/>
      <c r="D15" s="28"/>
      <c r="F15" s="20"/>
    </row>
    <row r="16" spans="1:9" x14ac:dyDescent="0.3">
      <c r="A16" s="62" t="s">
        <v>81</v>
      </c>
      <c r="B16" s="63"/>
      <c r="C16" s="63"/>
      <c r="D16" s="63"/>
      <c r="E16" s="63"/>
      <c r="F16" s="64"/>
    </row>
    <row r="17" spans="1:22" x14ac:dyDescent="0.3">
      <c r="A17" s="65" t="s">
        <v>32</v>
      </c>
      <c r="B17" s="66"/>
      <c r="C17" s="66"/>
      <c r="D17" s="66"/>
      <c r="E17" s="66"/>
      <c r="F17" s="67"/>
      <c r="V17" s="11"/>
    </row>
    <row r="18" spans="1:22" x14ac:dyDescent="0.3">
      <c r="A18" s="2" t="s">
        <v>33</v>
      </c>
      <c r="B18" s="3"/>
      <c r="C18" s="3"/>
      <c r="D18" s="3"/>
      <c r="E18" s="3"/>
      <c r="F18" s="39"/>
      <c r="V18" s="11"/>
    </row>
    <row r="19" spans="1:22" x14ac:dyDescent="0.3">
      <c r="A19" s="7" t="s">
        <v>34</v>
      </c>
      <c r="F19" s="41"/>
      <c r="V19" s="11"/>
    </row>
    <row r="20" spans="1:22" x14ac:dyDescent="0.3">
      <c r="A20" s="2" t="s">
        <v>35</v>
      </c>
      <c r="B20" s="3"/>
      <c r="C20" s="3"/>
      <c r="D20" s="3"/>
      <c r="E20" s="3"/>
      <c r="F20" s="39"/>
      <c r="V20" s="11"/>
    </row>
    <row r="21" spans="1:22" x14ac:dyDescent="0.3">
      <c r="A21" s="7" t="s">
        <v>29</v>
      </c>
      <c r="F21" s="40"/>
      <c r="V21" s="11"/>
    </row>
    <row r="22" spans="1:22" x14ac:dyDescent="0.3">
      <c r="A22" s="62" t="s">
        <v>36</v>
      </c>
      <c r="B22" s="63"/>
      <c r="C22" s="63"/>
      <c r="D22" s="63"/>
      <c r="E22" s="63"/>
      <c r="F22" s="68"/>
      <c r="V22" s="11"/>
    </row>
    <row r="23" spans="1:22" x14ac:dyDescent="0.3">
      <c r="A23" s="7" t="s">
        <v>37</v>
      </c>
      <c r="F23" s="42"/>
      <c r="V23" s="11"/>
    </row>
    <row r="24" spans="1:22" x14ac:dyDescent="0.3">
      <c r="A24" s="2" t="s">
        <v>26</v>
      </c>
      <c r="B24" s="3"/>
      <c r="C24" s="3"/>
      <c r="D24" s="3"/>
      <c r="E24" s="3"/>
      <c r="F24" s="39"/>
      <c r="V24" s="11"/>
    </row>
    <row r="25" spans="1:22" x14ac:dyDescent="0.3">
      <c r="A25" s="65" t="s">
        <v>38</v>
      </c>
      <c r="B25" s="66"/>
      <c r="C25" s="66"/>
      <c r="D25" s="66"/>
      <c r="E25" s="66"/>
      <c r="F25" s="67"/>
      <c r="V25" s="11"/>
    </row>
    <row r="26" spans="1:22" x14ac:dyDescent="0.3">
      <c r="A26" s="2" t="s">
        <v>27</v>
      </c>
      <c r="B26" s="3"/>
      <c r="C26" s="3"/>
      <c r="D26" s="3"/>
      <c r="E26" s="3"/>
      <c r="F26" s="39"/>
      <c r="V26" s="11"/>
    </row>
    <row r="27" spans="1:22" x14ac:dyDescent="0.3">
      <c r="A27" s="7" t="s">
        <v>28</v>
      </c>
      <c r="F27" s="41"/>
      <c r="V27" s="11"/>
    </row>
    <row r="28" spans="1:22" x14ac:dyDescent="0.3">
      <c r="A28" s="2" t="s">
        <v>29</v>
      </c>
      <c r="B28" s="3"/>
      <c r="C28" s="3"/>
      <c r="D28" s="3"/>
      <c r="E28" s="3"/>
      <c r="F28" s="39"/>
      <c r="V28" s="11"/>
    </row>
    <row r="29" spans="1:22" x14ac:dyDescent="0.3">
      <c r="A29" s="7" t="s">
        <v>30</v>
      </c>
      <c r="F29" s="40"/>
      <c r="V29" s="11"/>
    </row>
    <row r="30" spans="1:22" x14ac:dyDescent="0.3">
      <c r="A30" s="62" t="s">
        <v>39</v>
      </c>
      <c r="B30" s="63"/>
      <c r="C30" s="63"/>
      <c r="D30" s="63"/>
      <c r="E30" s="63"/>
      <c r="F30" s="68"/>
      <c r="V30" s="11"/>
    </row>
    <row r="31" spans="1:22" x14ac:dyDescent="0.3">
      <c r="A31" s="7" t="s">
        <v>40</v>
      </c>
      <c r="F31" s="42"/>
      <c r="V31" s="11"/>
    </row>
    <row r="32" spans="1:22" x14ac:dyDescent="0.3">
      <c r="A32" s="2" t="s">
        <v>41</v>
      </c>
      <c r="B32" s="3"/>
      <c r="C32" s="3"/>
      <c r="D32" s="3"/>
      <c r="E32" s="3"/>
      <c r="F32" s="39"/>
      <c r="V32" s="11"/>
    </row>
    <row r="33" spans="1:22" x14ac:dyDescent="0.3">
      <c r="A33" s="7" t="s">
        <v>42</v>
      </c>
      <c r="F33" s="41"/>
      <c r="V33" s="11"/>
    </row>
    <row r="34" spans="1:22" x14ac:dyDescent="0.3">
      <c r="A34" s="2" t="s">
        <v>43</v>
      </c>
      <c r="B34" s="3"/>
      <c r="C34" s="3"/>
      <c r="D34" s="3"/>
      <c r="E34" s="3"/>
      <c r="F34" s="39"/>
      <c r="V34" s="11"/>
    </row>
    <row r="35" spans="1:22" x14ac:dyDescent="0.3">
      <c r="A35" s="7" t="s">
        <v>44</v>
      </c>
      <c r="F35" s="41"/>
      <c r="V35" s="11"/>
    </row>
    <row r="36" spans="1:22" x14ac:dyDescent="0.3">
      <c r="A36" s="2" t="s">
        <v>91</v>
      </c>
      <c r="B36" s="3"/>
      <c r="C36" s="3"/>
      <c r="D36" s="3"/>
      <c r="E36" s="3"/>
      <c r="F36" s="46">
        <f>IF(D9="ja",192.67,0)</f>
        <v>0</v>
      </c>
      <c r="V36" s="11"/>
    </row>
    <row r="37" spans="1:22" x14ac:dyDescent="0.3">
      <c r="A37" s="2" t="s">
        <v>25</v>
      </c>
      <c r="B37" s="3"/>
      <c r="C37" s="3"/>
      <c r="D37" s="3"/>
      <c r="E37" s="3"/>
      <c r="F37" s="39"/>
      <c r="V37" s="11"/>
    </row>
    <row r="38" spans="1:22" x14ac:dyDescent="0.3">
      <c r="A38" s="7"/>
      <c r="F38" s="43"/>
      <c r="V38" s="11"/>
    </row>
    <row r="39" spans="1:22" x14ac:dyDescent="0.3">
      <c r="A39" s="32" t="s">
        <v>63</v>
      </c>
      <c r="B39" s="33"/>
      <c r="C39" s="33"/>
      <c r="D39" s="33"/>
      <c r="E39" s="33"/>
      <c r="F39" s="44">
        <f>SUM(F18:F37)</f>
        <v>0</v>
      </c>
      <c r="V39" s="11"/>
    </row>
    <row r="40" spans="1:22" x14ac:dyDescent="0.3">
      <c r="A40" s="7"/>
      <c r="F40" s="26"/>
      <c r="V40" s="11"/>
    </row>
    <row r="41" spans="1:22" x14ac:dyDescent="0.3">
      <c r="A41" s="118" t="s">
        <v>45</v>
      </c>
      <c r="B41" s="119"/>
      <c r="C41" s="119"/>
      <c r="D41" s="119"/>
      <c r="E41" s="119"/>
      <c r="F41" s="39"/>
      <c r="V41" s="11"/>
    </row>
    <row r="42" spans="1:22" x14ac:dyDescent="0.3">
      <c r="A42" s="120" t="s">
        <v>46</v>
      </c>
      <c r="B42" s="121"/>
      <c r="C42" s="121"/>
      <c r="D42" s="121"/>
      <c r="E42" s="121"/>
      <c r="F42" s="41"/>
      <c r="V42" s="11"/>
    </row>
    <row r="43" spans="1:22" x14ac:dyDescent="0.3">
      <c r="A43" s="118" t="s">
        <v>47</v>
      </c>
      <c r="B43" s="119"/>
      <c r="C43" s="119"/>
      <c r="D43" s="119"/>
      <c r="E43" s="119"/>
      <c r="F43" s="39"/>
      <c r="V43" s="11"/>
    </row>
    <row r="44" spans="1:22" x14ac:dyDescent="0.3">
      <c r="A44" s="120" t="s">
        <v>48</v>
      </c>
      <c r="B44" s="121"/>
      <c r="C44" s="121"/>
      <c r="D44" s="121"/>
      <c r="E44" s="121"/>
      <c r="F44" s="41"/>
      <c r="V44" s="11"/>
    </row>
    <row r="45" spans="1:22" x14ac:dyDescent="0.3">
      <c r="A45" s="118" t="s">
        <v>49</v>
      </c>
      <c r="B45" s="119"/>
      <c r="C45" s="119"/>
      <c r="D45" s="119"/>
      <c r="E45" s="119"/>
      <c r="F45" s="39"/>
      <c r="V45" s="11"/>
    </row>
    <row r="46" spans="1:22" x14ac:dyDescent="0.3">
      <c r="A46" s="7"/>
      <c r="F46" s="43"/>
      <c r="V46" s="11"/>
    </row>
    <row r="47" spans="1:22" x14ac:dyDescent="0.3">
      <c r="A47" s="32" t="s">
        <v>70</v>
      </c>
      <c r="B47" s="34"/>
      <c r="C47" s="34"/>
      <c r="D47" s="34"/>
      <c r="E47" s="34"/>
      <c r="F47" s="45"/>
      <c r="V47" s="11"/>
    </row>
    <row r="48" spans="1:22" x14ac:dyDescent="0.3">
      <c r="A48" s="7"/>
      <c r="F48" s="43"/>
      <c r="V48" s="11"/>
    </row>
    <row r="49" spans="1:22" x14ac:dyDescent="0.3">
      <c r="A49" s="118" t="s">
        <v>50</v>
      </c>
      <c r="B49" s="119"/>
      <c r="C49" s="119"/>
      <c r="D49" s="119"/>
      <c r="E49" s="119"/>
      <c r="F49" s="39"/>
      <c r="V49" s="11"/>
    </row>
    <row r="50" spans="1:22" x14ac:dyDescent="0.3">
      <c r="A50" s="120" t="s">
        <v>51</v>
      </c>
      <c r="B50" s="121"/>
      <c r="C50" s="121"/>
      <c r="D50" s="121"/>
      <c r="E50" s="121"/>
      <c r="F50" s="41"/>
      <c r="V50" s="11"/>
    </row>
    <row r="51" spans="1:22" x14ac:dyDescent="0.3">
      <c r="A51" s="118" t="s">
        <v>52</v>
      </c>
      <c r="B51" s="119"/>
      <c r="C51" s="119"/>
      <c r="D51" s="119"/>
      <c r="E51" s="119"/>
      <c r="F51" s="39"/>
      <c r="V51" s="11"/>
    </row>
    <row r="52" spans="1:22" x14ac:dyDescent="0.3">
      <c r="A52" s="120" t="s">
        <v>53</v>
      </c>
      <c r="B52" s="121"/>
      <c r="C52" s="121"/>
      <c r="D52" s="121"/>
      <c r="E52" s="121"/>
      <c r="F52" s="41"/>
      <c r="V52" s="11"/>
    </row>
    <row r="53" spans="1:22" x14ac:dyDescent="0.3">
      <c r="A53" s="118" t="s">
        <v>71</v>
      </c>
      <c r="B53" s="119"/>
      <c r="C53" s="119"/>
      <c r="D53" s="119"/>
      <c r="E53" s="119"/>
      <c r="F53" s="46">
        <f>F52*0.0005</f>
        <v>0</v>
      </c>
      <c r="V53" s="11"/>
    </row>
    <row r="54" spans="1:22" x14ac:dyDescent="0.3">
      <c r="A54" s="120" t="s">
        <v>54</v>
      </c>
      <c r="B54" s="121"/>
      <c r="C54" s="121"/>
      <c r="D54" s="121"/>
      <c r="E54" s="121"/>
      <c r="F54" s="41"/>
      <c r="V54" s="11"/>
    </row>
    <row r="55" spans="1:22" x14ac:dyDescent="0.3">
      <c r="A55" s="118" t="s">
        <v>55</v>
      </c>
      <c r="B55" s="119"/>
      <c r="C55" s="119"/>
      <c r="D55" s="119"/>
      <c r="E55" s="119"/>
      <c r="F55" s="39"/>
      <c r="G55" t="s">
        <v>64</v>
      </c>
      <c r="H55" t="s">
        <v>65</v>
      </c>
      <c r="V55" s="11"/>
    </row>
    <row r="56" spans="1:22" x14ac:dyDescent="0.3">
      <c r="A56" s="118" t="s">
        <v>56</v>
      </c>
      <c r="B56" s="119"/>
      <c r="C56" s="119"/>
      <c r="D56" s="119"/>
      <c r="E56" s="119"/>
      <c r="F56" s="39"/>
      <c r="V56" s="11"/>
    </row>
    <row r="57" spans="1:22" x14ac:dyDescent="0.3">
      <c r="A57" s="120" t="s">
        <v>4</v>
      </c>
      <c r="B57" s="121"/>
      <c r="C57" s="121"/>
      <c r="D57" s="121"/>
      <c r="E57" s="121"/>
      <c r="F57" s="39"/>
      <c r="U57" s="12"/>
      <c r="V57" s="12"/>
    </row>
    <row r="58" spans="1:22" x14ac:dyDescent="0.3">
      <c r="A58" s="118" t="s">
        <v>57</v>
      </c>
      <c r="B58" s="119"/>
      <c r="C58" s="119"/>
      <c r="D58" s="119"/>
      <c r="E58" s="119"/>
      <c r="F58" s="39"/>
      <c r="G58" t="s">
        <v>64</v>
      </c>
      <c r="H58" t="s">
        <v>65</v>
      </c>
      <c r="V58" s="11"/>
    </row>
    <row r="59" spans="1:22" x14ac:dyDescent="0.3">
      <c r="A59" s="120" t="s">
        <v>58</v>
      </c>
      <c r="B59" s="121"/>
      <c r="C59" s="121"/>
      <c r="D59" s="121"/>
      <c r="E59" s="121"/>
      <c r="F59" s="40"/>
      <c r="V59" s="11"/>
    </row>
    <row r="60" spans="1:22" x14ac:dyDescent="0.3">
      <c r="A60" s="118" t="s">
        <v>94</v>
      </c>
      <c r="B60" s="119"/>
      <c r="C60" s="119"/>
      <c r="D60" s="119"/>
      <c r="E60" s="122"/>
      <c r="F60" s="39"/>
      <c r="V60" s="11"/>
    </row>
    <row r="61" spans="1:22" x14ac:dyDescent="0.3">
      <c r="A61" s="2"/>
      <c r="B61" s="3"/>
      <c r="C61" s="3"/>
      <c r="D61" s="3"/>
      <c r="E61" s="3"/>
      <c r="F61" s="27"/>
      <c r="V61" s="11"/>
    </row>
    <row r="62" spans="1:22" x14ac:dyDescent="0.3">
      <c r="A62" s="32" t="s">
        <v>72</v>
      </c>
      <c r="B62" s="34"/>
      <c r="C62" s="34"/>
      <c r="D62" s="34"/>
      <c r="E62" s="34"/>
      <c r="F62" s="37"/>
      <c r="V62" s="11"/>
    </row>
    <row r="63" spans="1:22" x14ac:dyDescent="0.3">
      <c r="A63" s="5"/>
      <c r="B63" s="6"/>
      <c r="C63" s="6"/>
      <c r="D63" s="6"/>
      <c r="E63" s="6"/>
      <c r="F63" s="57"/>
    </row>
    <row r="64" spans="1:22" x14ac:dyDescent="0.3">
      <c r="A64" s="2" t="s">
        <v>8</v>
      </c>
      <c r="B64" s="3"/>
      <c r="C64" s="61" t="s">
        <v>74</v>
      </c>
      <c r="D64" s="94"/>
      <c r="E64" s="60">
        <v>1826</v>
      </c>
      <c r="F64" s="78"/>
      <c r="J64" s="12"/>
      <c r="O64" s="12"/>
      <c r="T64" s="12"/>
      <c r="V64" s="12"/>
    </row>
    <row r="65" spans="1:23" x14ac:dyDescent="0.3">
      <c r="A65" s="7"/>
      <c r="C65" s="61" t="s">
        <v>75</v>
      </c>
      <c r="D65" s="74"/>
      <c r="E65" s="60">
        <v>2739</v>
      </c>
      <c r="F65" s="61"/>
      <c r="J65" s="12"/>
      <c r="O65" s="12"/>
      <c r="T65" s="12"/>
      <c r="V65" s="12"/>
    </row>
    <row r="66" spans="1:23" x14ac:dyDescent="0.3">
      <c r="A66" s="7"/>
      <c r="C66" s="75" t="s">
        <v>76</v>
      </c>
      <c r="D66" s="76"/>
      <c r="E66" s="95">
        <v>2856</v>
      </c>
      <c r="F66" s="72"/>
      <c r="V66" s="12"/>
    </row>
    <row r="67" spans="1:23" x14ac:dyDescent="0.3">
      <c r="A67" s="62" t="s">
        <v>0</v>
      </c>
      <c r="B67" s="69"/>
      <c r="C67" s="69"/>
      <c r="D67" s="73"/>
      <c r="E67" s="63"/>
      <c r="F67" s="77">
        <f>F64/2</f>
        <v>0</v>
      </c>
      <c r="V67" s="12"/>
    </row>
    <row r="68" spans="1:23" x14ac:dyDescent="0.3">
      <c r="A68" s="58"/>
      <c r="B68" s="24"/>
      <c r="C68" s="24"/>
      <c r="D68" s="24"/>
      <c r="E68" s="24"/>
      <c r="F68" s="59"/>
    </row>
    <row r="69" spans="1:23" x14ac:dyDescent="0.3">
      <c r="A69" s="32" t="s">
        <v>62</v>
      </c>
      <c r="B69" s="33"/>
      <c r="C69" s="33"/>
      <c r="D69" s="33"/>
      <c r="E69" s="33"/>
      <c r="F69" s="38"/>
    </row>
    <row r="70" spans="1:23" x14ac:dyDescent="0.3">
      <c r="A70" s="7"/>
      <c r="F70" s="20"/>
    </row>
    <row r="71" spans="1:23" x14ac:dyDescent="0.3">
      <c r="A71" s="2" t="s">
        <v>1</v>
      </c>
      <c r="B71" s="3"/>
      <c r="C71" s="3"/>
      <c r="D71" s="3"/>
      <c r="E71" s="4"/>
      <c r="F71" s="56">
        <f>IF(D10="ja",48,0)</f>
        <v>0</v>
      </c>
      <c r="G71" s="12"/>
      <c r="H71" s="12"/>
    </row>
    <row r="72" spans="1:23" x14ac:dyDescent="0.3">
      <c r="A72" s="2" t="s">
        <v>2</v>
      </c>
      <c r="B72" s="3"/>
      <c r="C72" s="3"/>
      <c r="D72" s="3"/>
      <c r="E72" s="3"/>
      <c r="F72" s="56">
        <f>IF(F55="nee",32.08,0)</f>
        <v>0</v>
      </c>
      <c r="G72" s="12"/>
      <c r="H72" s="12"/>
    </row>
    <row r="73" spans="1:23" x14ac:dyDescent="0.3">
      <c r="A73" s="55" t="s">
        <v>59</v>
      </c>
      <c r="B73" s="51"/>
      <c r="C73" s="51"/>
      <c r="D73" s="51"/>
      <c r="E73" s="51"/>
      <c r="F73" s="80"/>
      <c r="G73" s="51" t="s">
        <v>64</v>
      </c>
      <c r="H73" s="51" t="s">
        <v>65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3"/>
      <c r="V73" s="12"/>
      <c r="W73" s="1"/>
    </row>
    <row r="74" spans="1:23" x14ac:dyDescent="0.3">
      <c r="A74" s="16" t="s">
        <v>60</v>
      </c>
      <c r="B74" s="17"/>
      <c r="C74" s="17"/>
      <c r="D74" s="17"/>
      <c r="E74" s="17"/>
      <c r="F74" s="52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3"/>
      <c r="V74" s="12"/>
      <c r="W74" s="1"/>
    </row>
    <row r="75" spans="1:23" x14ac:dyDescent="0.3">
      <c r="A75" s="55" t="s">
        <v>61</v>
      </c>
      <c r="B75" s="51"/>
      <c r="C75" s="51"/>
      <c r="D75" s="51"/>
      <c r="E75" s="51"/>
      <c r="F75" s="54" t="str">
        <f>IF(F74=0,"0",IF(F74&lt;4601,209.66,((209.66)+(((F74-4600))/12*0.214))))</f>
        <v>0</v>
      </c>
      <c r="G75" s="51"/>
      <c r="H75" s="51"/>
      <c r="U75" s="12"/>
      <c r="V75" s="12"/>
    </row>
    <row r="76" spans="1:23" x14ac:dyDescent="0.3">
      <c r="A76" s="2" t="s">
        <v>3</v>
      </c>
      <c r="B76" s="3"/>
      <c r="C76" s="83"/>
      <c r="D76" s="83"/>
      <c r="E76" s="84"/>
      <c r="F76" s="39"/>
      <c r="U76" s="12"/>
      <c r="V76" s="12"/>
    </row>
    <row r="77" spans="1:23" x14ac:dyDescent="0.3">
      <c r="A77" s="2" t="s">
        <v>5</v>
      </c>
      <c r="B77" s="3"/>
      <c r="C77" s="83"/>
      <c r="D77" s="83"/>
      <c r="E77" s="84"/>
      <c r="F77" s="39"/>
      <c r="U77" s="12"/>
      <c r="V77" s="12"/>
    </row>
    <row r="78" spans="1:23" x14ac:dyDescent="0.3">
      <c r="A78" s="7" t="s">
        <v>95</v>
      </c>
      <c r="C78" s="28"/>
      <c r="D78" s="28"/>
      <c r="E78" s="28"/>
      <c r="F78" s="39"/>
      <c r="U78" s="12"/>
      <c r="V78" s="12"/>
    </row>
    <row r="79" spans="1:23" x14ac:dyDescent="0.3">
      <c r="A79" s="2" t="s">
        <v>6</v>
      </c>
      <c r="B79" s="3"/>
      <c r="C79" s="83"/>
      <c r="D79" s="83"/>
      <c r="E79" s="84"/>
      <c r="F79" s="39"/>
    </row>
    <row r="80" spans="1:23" x14ac:dyDescent="0.3">
      <c r="A80" s="2" t="s">
        <v>73</v>
      </c>
      <c r="B80" s="3"/>
      <c r="C80" s="15"/>
      <c r="D80" s="79"/>
      <c r="E80" s="79"/>
      <c r="F80" s="50"/>
    </row>
    <row r="81" spans="1:23" x14ac:dyDescent="0.3">
      <c r="A81" s="7"/>
      <c r="F81" s="47"/>
    </row>
    <row r="82" spans="1:23" x14ac:dyDescent="0.3">
      <c r="A82" s="62" t="s">
        <v>7</v>
      </c>
      <c r="B82" s="69"/>
      <c r="C82" s="69"/>
      <c r="D82" s="69"/>
      <c r="E82" s="70"/>
      <c r="F82" s="71">
        <f>F71+F72+F75+F76+F77+F78+F79</f>
        <v>0</v>
      </c>
    </row>
    <row r="83" spans="1:23" x14ac:dyDescent="0.3">
      <c r="A83" s="7"/>
      <c r="F83" s="48"/>
    </row>
    <row r="84" spans="1:23" x14ac:dyDescent="0.3">
      <c r="A84" s="2" t="s">
        <v>11</v>
      </c>
      <c r="B84" s="3"/>
      <c r="C84" s="3"/>
      <c r="D84" s="3"/>
      <c r="E84" s="3"/>
      <c r="F84" s="56">
        <f>F67+F82</f>
        <v>0</v>
      </c>
    </row>
    <row r="85" spans="1:23" x14ac:dyDescent="0.3">
      <c r="A85" s="21"/>
      <c r="B85" s="22"/>
      <c r="C85" s="22"/>
      <c r="D85" s="23"/>
      <c r="E85" s="24"/>
      <c r="F85" s="49"/>
      <c r="G85" s="14"/>
      <c r="H85" s="14"/>
      <c r="I85" s="14"/>
      <c r="J85" s="14"/>
    </row>
    <row r="86" spans="1:23" x14ac:dyDescent="0.3">
      <c r="A86" s="32" t="s">
        <v>79</v>
      </c>
      <c r="B86" s="33"/>
      <c r="C86" s="33"/>
      <c r="D86" s="33"/>
      <c r="E86" s="33"/>
      <c r="F86" s="44">
        <f>SUM(F84:F84)</f>
        <v>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3">
      <c r="A87" s="2" t="s">
        <v>88</v>
      </c>
      <c r="B87" s="3"/>
      <c r="C87" s="3"/>
      <c r="D87" s="3"/>
      <c r="E87" s="3"/>
      <c r="F87" s="56">
        <f>F39</f>
        <v>0</v>
      </c>
    </row>
  </sheetData>
  <dataValidations count="7">
    <dataValidation type="list" allowBlank="1" showInputMessage="1" showErrorMessage="1" sqref="F58" xr:uid="{00000000-0002-0000-0100-000000000000}">
      <formula1>$G$58:$H$58</formula1>
    </dataValidation>
    <dataValidation type="list" allowBlank="1" showInputMessage="1" showErrorMessage="1" sqref="F73" xr:uid="{00000000-0002-0000-0100-000001000000}">
      <formula1>$G$73:$H$73</formula1>
    </dataValidation>
    <dataValidation type="list" allowBlank="1" showInputMessage="1" showErrorMessage="1" sqref="F55" xr:uid="{00000000-0002-0000-0100-000002000000}">
      <formula1>$G$55:$H$55</formula1>
    </dataValidation>
    <dataValidation type="list" allowBlank="1" showInputMessage="1" showErrorMessage="1" sqref="D8:D9" xr:uid="{00000000-0002-0000-0100-000003000000}">
      <formula1>$G$8:$H$8</formula1>
    </dataValidation>
    <dataValidation type="list" allowBlank="1" showInputMessage="1" showErrorMessage="1" sqref="D10" xr:uid="{00000000-0002-0000-0100-000004000000}">
      <formula1>$G$10:$H$10</formula1>
    </dataValidation>
    <dataValidation type="list" allowBlank="1" showInputMessage="1" showErrorMessage="1" sqref="F17" xr:uid="{00000000-0002-0000-0100-000005000000}">
      <formula1>#REF!</formula1>
    </dataValidation>
    <dataValidation type="list" allowBlank="1" showInputMessage="1" showErrorMessage="1" sqref="F64" xr:uid="{00000000-0002-0000-0100-000006000000}">
      <formula1>$E$64:$E$66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workbookViewId="0">
      <selection activeCell="F87" sqref="F87"/>
    </sheetView>
  </sheetViews>
  <sheetFormatPr defaultRowHeight="14.4" x14ac:dyDescent="0.3"/>
  <cols>
    <col min="1" max="6" width="13.6640625" customWidth="1"/>
    <col min="7" max="13" width="0" hidden="1" customWidth="1"/>
  </cols>
  <sheetData>
    <row r="1" spans="1:8" x14ac:dyDescent="0.3">
      <c r="A1" s="2" t="s">
        <v>96</v>
      </c>
      <c r="B1" s="3"/>
      <c r="C1" s="3"/>
      <c r="D1" s="3"/>
      <c r="E1" s="3"/>
      <c r="F1" s="4"/>
    </row>
    <row r="2" spans="1:8" x14ac:dyDescent="0.3">
      <c r="A2" s="32" t="s">
        <v>77</v>
      </c>
      <c r="B2" s="34"/>
      <c r="C2" s="34"/>
      <c r="D2" s="34"/>
      <c r="E2" s="34"/>
      <c r="F2" s="35"/>
    </row>
    <row r="3" spans="1:8" x14ac:dyDescent="0.3">
      <c r="A3" s="19"/>
      <c r="F3" s="20"/>
    </row>
    <row r="4" spans="1:8" x14ac:dyDescent="0.3">
      <c r="A4" s="10" t="s">
        <v>9</v>
      </c>
      <c r="B4" s="3"/>
      <c r="C4" s="4"/>
      <c r="D4" s="29"/>
      <c r="E4" s="3"/>
      <c r="F4" s="4"/>
    </row>
    <row r="5" spans="1:8" x14ac:dyDescent="0.3">
      <c r="A5" s="10" t="s">
        <v>10</v>
      </c>
      <c r="B5" s="3"/>
      <c r="C5" s="4"/>
      <c r="D5" s="29"/>
      <c r="E5" s="3"/>
      <c r="F5" s="4"/>
    </row>
    <row r="6" spans="1:8" x14ac:dyDescent="0.3">
      <c r="A6" s="10" t="s">
        <v>13</v>
      </c>
      <c r="B6" s="3"/>
      <c r="C6" s="4"/>
      <c r="D6" s="29"/>
      <c r="E6" s="3"/>
      <c r="F6" s="4"/>
    </row>
    <row r="7" spans="1:8" x14ac:dyDescent="0.3">
      <c r="A7" s="10" t="s">
        <v>14</v>
      </c>
      <c r="B7" s="3"/>
      <c r="C7" s="4"/>
      <c r="D7" s="29"/>
      <c r="E7" s="3"/>
      <c r="F7" s="4"/>
    </row>
    <row r="8" spans="1:8" x14ac:dyDescent="0.3">
      <c r="A8" s="10" t="s">
        <v>15</v>
      </c>
      <c r="B8" s="3"/>
      <c r="C8" s="4"/>
      <c r="D8" s="31" t="s">
        <v>64</v>
      </c>
      <c r="E8" s="3"/>
      <c r="F8" s="4"/>
      <c r="G8" t="s">
        <v>64</v>
      </c>
      <c r="H8" t="s">
        <v>65</v>
      </c>
    </row>
    <row r="9" spans="1:8" x14ac:dyDescent="0.3">
      <c r="A9" s="10" t="s">
        <v>16</v>
      </c>
      <c r="B9" s="3"/>
      <c r="C9" s="4"/>
      <c r="D9" s="29"/>
      <c r="E9" s="3"/>
      <c r="F9" s="4"/>
      <c r="G9" t="s">
        <v>64</v>
      </c>
      <c r="H9" t="s">
        <v>65</v>
      </c>
    </row>
    <row r="10" spans="1:8" x14ac:dyDescent="0.3">
      <c r="A10" s="10" t="s">
        <v>67</v>
      </c>
      <c r="B10" s="3"/>
      <c r="C10" s="4"/>
      <c r="D10" s="30"/>
      <c r="E10" s="3"/>
      <c r="F10" s="4"/>
    </row>
    <row r="11" spans="1:8" x14ac:dyDescent="0.3">
      <c r="A11" s="10" t="s">
        <v>66</v>
      </c>
      <c r="B11" s="3"/>
      <c r="C11" s="4"/>
      <c r="D11" s="29"/>
      <c r="E11" s="31"/>
      <c r="F11" s="31"/>
    </row>
    <row r="12" spans="1:8" x14ac:dyDescent="0.3">
      <c r="A12" s="19"/>
      <c r="D12" s="28"/>
      <c r="F12" s="20"/>
    </row>
    <row r="13" spans="1:8" x14ac:dyDescent="0.3">
      <c r="A13" s="32" t="s">
        <v>69</v>
      </c>
      <c r="B13" s="34"/>
      <c r="C13" s="34"/>
      <c r="D13" s="36"/>
      <c r="E13" s="34"/>
      <c r="F13" s="35"/>
    </row>
    <row r="14" spans="1:8" x14ac:dyDescent="0.3">
      <c r="A14" s="19"/>
      <c r="D14" s="28"/>
      <c r="F14" s="20"/>
    </row>
    <row r="15" spans="1:8" x14ac:dyDescent="0.3">
      <c r="A15" s="62" t="s">
        <v>31</v>
      </c>
      <c r="B15" s="63"/>
      <c r="C15" s="63"/>
      <c r="D15" s="63"/>
      <c r="E15" s="63"/>
      <c r="F15" s="64"/>
    </row>
    <row r="16" spans="1:8" x14ac:dyDescent="0.3">
      <c r="A16" s="2" t="s">
        <v>84</v>
      </c>
      <c r="B16" s="3"/>
      <c r="C16" s="3"/>
      <c r="D16" s="3"/>
      <c r="E16" s="3"/>
      <c r="F16" s="39"/>
    </row>
    <row r="17" spans="1:12" x14ac:dyDescent="0.3">
      <c r="A17" s="7" t="s">
        <v>85</v>
      </c>
      <c r="F17" s="41"/>
    </row>
    <row r="18" spans="1:12" x14ac:dyDescent="0.3">
      <c r="A18" s="2" t="s">
        <v>86</v>
      </c>
      <c r="B18" s="3"/>
      <c r="C18" s="3"/>
      <c r="D18" s="3"/>
      <c r="E18" s="3"/>
      <c r="F18" s="39"/>
      <c r="G18" t="s">
        <v>20</v>
      </c>
      <c r="H18" t="s">
        <v>21</v>
      </c>
      <c r="I18" t="s">
        <v>22</v>
      </c>
      <c r="J18" t="s">
        <v>23</v>
      </c>
      <c r="K18" t="s">
        <v>24</v>
      </c>
      <c r="L18" t="s">
        <v>25</v>
      </c>
    </row>
    <row r="19" spans="1:12" x14ac:dyDescent="0.3">
      <c r="A19" s="65" t="s">
        <v>32</v>
      </c>
      <c r="B19" s="66"/>
      <c r="C19" s="66"/>
      <c r="D19" s="66"/>
      <c r="E19" s="66"/>
      <c r="F19" s="67"/>
    </row>
    <row r="20" spans="1:12" x14ac:dyDescent="0.3">
      <c r="A20" s="2" t="s">
        <v>33</v>
      </c>
      <c r="B20" s="3"/>
      <c r="C20" s="3"/>
      <c r="D20" s="3"/>
      <c r="E20" s="3"/>
      <c r="F20" s="39"/>
    </row>
    <row r="21" spans="1:12" x14ac:dyDescent="0.3">
      <c r="A21" s="7" t="s">
        <v>34</v>
      </c>
      <c r="F21" s="41"/>
    </row>
    <row r="22" spans="1:12" x14ac:dyDescent="0.3">
      <c r="A22" s="2" t="s">
        <v>35</v>
      </c>
      <c r="B22" s="3"/>
      <c r="C22" s="3"/>
      <c r="D22" s="3"/>
      <c r="E22" s="3"/>
      <c r="F22" s="39"/>
    </row>
    <row r="23" spans="1:12" x14ac:dyDescent="0.3">
      <c r="A23" s="7" t="s">
        <v>29</v>
      </c>
      <c r="F23" s="40"/>
    </row>
    <row r="24" spans="1:12" x14ac:dyDescent="0.3">
      <c r="A24" s="62" t="s">
        <v>36</v>
      </c>
      <c r="B24" s="63"/>
      <c r="C24" s="63"/>
      <c r="D24" s="63"/>
      <c r="E24" s="63"/>
      <c r="F24" s="68"/>
    </row>
    <row r="25" spans="1:12" x14ac:dyDescent="0.3">
      <c r="A25" s="7" t="s">
        <v>37</v>
      </c>
      <c r="F25" s="42"/>
    </row>
    <row r="26" spans="1:12" x14ac:dyDescent="0.3">
      <c r="A26" s="2" t="s">
        <v>83</v>
      </c>
      <c r="B26" s="3"/>
      <c r="C26" s="3"/>
      <c r="D26" s="3"/>
      <c r="E26" s="3"/>
      <c r="F26" s="39"/>
    </row>
    <row r="27" spans="1:12" x14ac:dyDescent="0.3">
      <c r="A27" s="65" t="s">
        <v>38</v>
      </c>
      <c r="B27" s="66"/>
      <c r="C27" s="66"/>
      <c r="D27" s="66"/>
      <c r="E27" s="66"/>
      <c r="F27" s="67"/>
    </row>
    <row r="28" spans="1:12" x14ac:dyDescent="0.3">
      <c r="A28" s="2" t="s">
        <v>87</v>
      </c>
      <c r="B28" s="3"/>
      <c r="C28" s="3"/>
      <c r="D28" s="3"/>
      <c r="E28" s="3"/>
      <c r="F28" s="39"/>
    </row>
    <row r="29" spans="1:12" x14ac:dyDescent="0.3">
      <c r="A29" s="7" t="s">
        <v>28</v>
      </c>
      <c r="F29" s="41"/>
    </row>
    <row r="30" spans="1:12" x14ac:dyDescent="0.3">
      <c r="A30" s="2" t="s">
        <v>29</v>
      </c>
      <c r="B30" s="3"/>
      <c r="C30" s="3"/>
      <c r="D30" s="3"/>
      <c r="E30" s="3"/>
      <c r="F30" s="39"/>
    </row>
    <row r="31" spans="1:12" x14ac:dyDescent="0.3">
      <c r="A31" s="7" t="s">
        <v>30</v>
      </c>
      <c r="F31" s="40"/>
    </row>
    <row r="32" spans="1:12" x14ac:dyDescent="0.3">
      <c r="A32" s="62" t="s">
        <v>39</v>
      </c>
      <c r="B32" s="63"/>
      <c r="C32" s="63"/>
      <c r="D32" s="63"/>
      <c r="E32" s="63"/>
      <c r="F32" s="68"/>
    </row>
    <row r="33" spans="1:6" x14ac:dyDescent="0.3">
      <c r="A33" s="7" t="s">
        <v>40</v>
      </c>
      <c r="F33" s="42"/>
    </row>
    <row r="34" spans="1:6" x14ac:dyDescent="0.3">
      <c r="A34" s="2" t="s">
        <v>41</v>
      </c>
      <c r="B34" s="3"/>
      <c r="C34" s="3"/>
      <c r="D34" s="3"/>
      <c r="E34" s="3"/>
      <c r="F34" s="39"/>
    </row>
    <row r="35" spans="1:6" x14ac:dyDescent="0.3">
      <c r="A35" s="7" t="s">
        <v>42</v>
      </c>
      <c r="F35" s="41"/>
    </row>
    <row r="36" spans="1:6" x14ac:dyDescent="0.3">
      <c r="A36" s="2" t="s">
        <v>43</v>
      </c>
      <c r="B36" s="3"/>
      <c r="C36" s="3"/>
      <c r="D36" s="3"/>
      <c r="E36" s="3"/>
      <c r="F36" s="39"/>
    </row>
    <row r="37" spans="1:6" x14ac:dyDescent="0.3">
      <c r="A37" s="7" t="s">
        <v>44</v>
      </c>
      <c r="F37" s="41"/>
    </row>
    <row r="38" spans="1:6" x14ac:dyDescent="0.3">
      <c r="A38" s="2" t="s">
        <v>25</v>
      </c>
      <c r="B38" s="3"/>
      <c r="C38" s="3"/>
      <c r="D38" s="3"/>
      <c r="E38" s="3"/>
      <c r="F38" s="39"/>
    </row>
    <row r="39" spans="1:6" x14ac:dyDescent="0.3">
      <c r="A39" s="7"/>
      <c r="F39" s="43"/>
    </row>
    <row r="40" spans="1:6" x14ac:dyDescent="0.3">
      <c r="A40" s="32" t="s">
        <v>63</v>
      </c>
      <c r="B40" s="33"/>
      <c r="C40" s="33"/>
      <c r="D40" s="33"/>
      <c r="E40" s="33"/>
      <c r="F40" s="44">
        <f>SUM(F16:F38)</f>
        <v>0</v>
      </c>
    </row>
    <row r="41" spans="1:6" x14ac:dyDescent="0.3">
      <c r="A41" s="32" t="s">
        <v>89</v>
      </c>
      <c r="B41" s="33"/>
      <c r="C41" s="33"/>
      <c r="D41" s="33"/>
      <c r="E41" s="38"/>
      <c r="F41" s="44">
        <f>(((F16+F17)/(100-5))*100)*0.05</f>
        <v>0</v>
      </c>
    </row>
    <row r="42" spans="1:6" x14ac:dyDescent="0.3">
      <c r="A42" s="7"/>
      <c r="F42" s="26"/>
    </row>
    <row r="43" spans="1:6" x14ac:dyDescent="0.3">
      <c r="A43" s="118" t="s">
        <v>45</v>
      </c>
      <c r="B43" s="119"/>
      <c r="C43" s="119"/>
      <c r="D43" s="119"/>
      <c r="E43" s="119"/>
      <c r="F43" s="39"/>
    </row>
    <row r="44" spans="1:6" x14ac:dyDescent="0.3">
      <c r="A44" s="120" t="s">
        <v>46</v>
      </c>
      <c r="B44" s="121"/>
      <c r="C44" s="121"/>
      <c r="D44" s="121"/>
      <c r="E44" s="121"/>
      <c r="F44" s="41"/>
    </row>
    <row r="45" spans="1:6" x14ac:dyDescent="0.3">
      <c r="A45" s="118" t="s">
        <v>47</v>
      </c>
      <c r="B45" s="119"/>
      <c r="C45" s="119"/>
      <c r="D45" s="119"/>
      <c r="E45" s="119"/>
      <c r="F45" s="39"/>
    </row>
    <row r="46" spans="1:6" x14ac:dyDescent="0.3">
      <c r="A46" s="120" t="s">
        <v>48</v>
      </c>
      <c r="B46" s="121"/>
      <c r="C46" s="121"/>
      <c r="D46" s="121"/>
      <c r="E46" s="121"/>
      <c r="F46" s="41"/>
    </row>
    <row r="47" spans="1:6" x14ac:dyDescent="0.3">
      <c r="A47" s="118" t="s">
        <v>49</v>
      </c>
      <c r="B47" s="119"/>
      <c r="C47" s="119"/>
      <c r="D47" s="119"/>
      <c r="E47" s="119"/>
      <c r="F47" s="39"/>
    </row>
    <row r="48" spans="1:6" x14ac:dyDescent="0.3">
      <c r="A48" s="7"/>
      <c r="F48" s="43"/>
    </row>
    <row r="49" spans="1:8" x14ac:dyDescent="0.3">
      <c r="A49" s="32" t="s">
        <v>70</v>
      </c>
      <c r="B49" s="34"/>
      <c r="C49" s="34"/>
      <c r="D49" s="34"/>
      <c r="E49" s="34"/>
      <c r="F49" s="45"/>
    </row>
    <row r="50" spans="1:8" x14ac:dyDescent="0.3">
      <c r="A50" s="7"/>
      <c r="F50" s="43"/>
    </row>
    <row r="51" spans="1:8" x14ac:dyDescent="0.3">
      <c r="A51" s="118" t="s">
        <v>50</v>
      </c>
      <c r="B51" s="119"/>
      <c r="C51" s="119"/>
      <c r="D51" s="119"/>
      <c r="E51" s="119"/>
      <c r="F51" s="39"/>
    </row>
    <row r="52" spans="1:8" x14ac:dyDescent="0.3">
      <c r="A52" s="120" t="s">
        <v>51</v>
      </c>
      <c r="B52" s="121"/>
      <c r="C52" s="121"/>
      <c r="D52" s="121"/>
      <c r="E52" s="121"/>
      <c r="F52" s="41"/>
    </row>
    <row r="53" spans="1:8" x14ac:dyDescent="0.3">
      <c r="A53" s="118" t="s">
        <v>52</v>
      </c>
      <c r="B53" s="119"/>
      <c r="C53" s="119"/>
      <c r="D53" s="119"/>
      <c r="E53" s="119"/>
      <c r="F53" s="39"/>
    </row>
    <row r="54" spans="1:8" x14ac:dyDescent="0.3">
      <c r="A54" s="120" t="s">
        <v>53</v>
      </c>
      <c r="B54" s="121"/>
      <c r="C54" s="121"/>
      <c r="D54" s="121"/>
      <c r="E54" s="121"/>
      <c r="F54" s="41"/>
    </row>
    <row r="55" spans="1:8" x14ac:dyDescent="0.3">
      <c r="A55" s="118" t="s">
        <v>71</v>
      </c>
      <c r="B55" s="119"/>
      <c r="C55" s="119"/>
      <c r="D55" s="119"/>
      <c r="E55" s="119"/>
      <c r="F55" s="46">
        <f>F54*0.0005</f>
        <v>0</v>
      </c>
    </row>
    <row r="56" spans="1:8" x14ac:dyDescent="0.3">
      <c r="A56" s="120" t="s">
        <v>54</v>
      </c>
      <c r="B56" s="121"/>
      <c r="C56" s="121"/>
      <c r="D56" s="121"/>
      <c r="E56" s="121"/>
      <c r="F56" s="41"/>
    </row>
    <row r="57" spans="1:8" x14ac:dyDescent="0.3">
      <c r="A57" s="118" t="s">
        <v>55</v>
      </c>
      <c r="B57" s="119"/>
      <c r="C57" s="119"/>
      <c r="D57" s="119"/>
      <c r="E57" s="119"/>
      <c r="F57" s="39"/>
      <c r="G57" t="s">
        <v>64</v>
      </c>
      <c r="H57" t="s">
        <v>65</v>
      </c>
    </row>
    <row r="58" spans="1:8" x14ac:dyDescent="0.3">
      <c r="A58" s="118" t="s">
        <v>56</v>
      </c>
      <c r="B58" s="119"/>
      <c r="C58" s="119"/>
      <c r="D58" s="119"/>
      <c r="E58" s="119"/>
      <c r="F58" s="39"/>
    </row>
    <row r="59" spans="1:8" x14ac:dyDescent="0.3">
      <c r="A59" s="120" t="s">
        <v>4</v>
      </c>
      <c r="B59" s="121"/>
      <c r="C59" s="121"/>
      <c r="D59" s="121"/>
      <c r="E59" s="121"/>
      <c r="F59" s="39"/>
    </row>
    <row r="60" spans="1:8" x14ac:dyDescent="0.3">
      <c r="A60" s="118" t="s">
        <v>57</v>
      </c>
      <c r="B60" s="119"/>
      <c r="C60" s="119"/>
      <c r="D60" s="119"/>
      <c r="E60" s="119"/>
      <c r="F60" s="39"/>
      <c r="G60" t="s">
        <v>64</v>
      </c>
      <c r="H60" t="s">
        <v>65</v>
      </c>
    </row>
    <row r="61" spans="1:8" x14ac:dyDescent="0.3">
      <c r="A61" s="120" t="s">
        <v>58</v>
      </c>
      <c r="B61" s="121"/>
      <c r="C61" s="121"/>
      <c r="D61" s="121"/>
      <c r="E61" s="121"/>
      <c r="F61" s="40"/>
    </row>
    <row r="62" spans="1:8" x14ac:dyDescent="0.3">
      <c r="A62" s="118" t="s">
        <v>94</v>
      </c>
      <c r="B62" s="119"/>
      <c r="C62" s="119"/>
      <c r="D62" s="119"/>
      <c r="E62" s="122"/>
      <c r="F62" s="39"/>
    </row>
    <row r="63" spans="1:8" x14ac:dyDescent="0.3">
      <c r="A63" s="2"/>
      <c r="B63" s="3"/>
      <c r="C63" s="3"/>
      <c r="D63" s="3"/>
      <c r="E63" s="3"/>
      <c r="F63" s="27"/>
    </row>
    <row r="64" spans="1:8" x14ac:dyDescent="0.3">
      <c r="A64" s="32" t="s">
        <v>72</v>
      </c>
      <c r="B64" s="34"/>
      <c r="C64" s="34"/>
      <c r="D64" s="34"/>
      <c r="E64" s="34"/>
      <c r="F64" s="37"/>
    </row>
    <row r="65" spans="1:8" x14ac:dyDescent="0.3">
      <c r="A65" s="5"/>
      <c r="B65" s="6"/>
      <c r="C65" s="6"/>
      <c r="D65" s="6"/>
      <c r="E65" s="6"/>
      <c r="F65" s="57"/>
    </row>
    <row r="66" spans="1:8" x14ac:dyDescent="0.3">
      <c r="A66" s="16" t="s">
        <v>93</v>
      </c>
      <c r="B66" s="17"/>
      <c r="C66" s="98"/>
      <c r="D66" s="99"/>
      <c r="E66" s="100"/>
      <c r="F66" s="101">
        <v>329</v>
      </c>
    </row>
    <row r="67" spans="1:8" x14ac:dyDescent="0.3">
      <c r="A67" s="16" t="s">
        <v>56</v>
      </c>
      <c r="B67" s="17"/>
      <c r="C67" s="98"/>
      <c r="D67" s="102"/>
      <c r="E67" s="100"/>
      <c r="F67" s="103">
        <f>F58</f>
        <v>0</v>
      </c>
    </row>
    <row r="68" spans="1:8" x14ac:dyDescent="0.3">
      <c r="A68" s="55"/>
      <c r="B68" s="51"/>
      <c r="C68" s="104"/>
      <c r="D68" s="105"/>
      <c r="E68" s="106"/>
      <c r="F68" s="107"/>
    </row>
    <row r="69" spans="1:8" x14ac:dyDescent="0.3">
      <c r="A69" s="108" t="s">
        <v>80</v>
      </c>
      <c r="B69" s="109"/>
      <c r="C69" s="109"/>
      <c r="D69" s="110"/>
      <c r="E69" s="111"/>
      <c r="F69" s="112">
        <f>F66+F67</f>
        <v>329</v>
      </c>
    </row>
    <row r="70" spans="1:8" x14ac:dyDescent="0.3">
      <c r="A70" s="21"/>
      <c r="B70" s="22"/>
      <c r="C70" s="22"/>
      <c r="D70" s="22"/>
      <c r="E70" s="22"/>
      <c r="F70" s="113"/>
    </row>
    <row r="71" spans="1:8" x14ac:dyDescent="0.3">
      <c r="A71" s="114" t="s">
        <v>62</v>
      </c>
      <c r="B71" s="115"/>
      <c r="C71" s="115"/>
      <c r="D71" s="115"/>
      <c r="E71" s="115"/>
      <c r="F71" s="116"/>
    </row>
    <row r="72" spans="1:8" x14ac:dyDescent="0.3">
      <c r="A72" s="55"/>
      <c r="B72" s="51"/>
      <c r="C72" s="51"/>
      <c r="D72" s="51"/>
      <c r="E72" s="51"/>
      <c r="F72" s="117"/>
    </row>
    <row r="73" spans="1:8" x14ac:dyDescent="0.3">
      <c r="A73" s="2" t="s">
        <v>1</v>
      </c>
      <c r="B73" s="3"/>
      <c r="C73" s="3"/>
      <c r="D73" s="3"/>
      <c r="E73" s="4"/>
      <c r="F73" s="46">
        <f>IF(D9="ja",48,0)</f>
        <v>0</v>
      </c>
      <c r="G73" s="12"/>
      <c r="H73" s="12"/>
    </row>
    <row r="74" spans="1:8" x14ac:dyDescent="0.3">
      <c r="A74" s="2" t="s">
        <v>2</v>
      </c>
      <c r="B74" s="3"/>
      <c r="C74" s="3"/>
      <c r="D74" s="3"/>
      <c r="E74" s="3"/>
      <c r="F74" s="46">
        <f>IF(F57="nee",32.08,0)</f>
        <v>0</v>
      </c>
      <c r="G74" s="12"/>
      <c r="H74" s="12"/>
    </row>
    <row r="75" spans="1:8" x14ac:dyDescent="0.3">
      <c r="A75" s="55" t="s">
        <v>59</v>
      </c>
      <c r="B75" s="51"/>
      <c r="C75" s="51"/>
      <c r="D75" s="51"/>
      <c r="E75" s="51"/>
      <c r="F75" s="80"/>
      <c r="G75" t="s">
        <v>64</v>
      </c>
      <c r="H75" t="s">
        <v>65</v>
      </c>
    </row>
    <row r="76" spans="1:8" x14ac:dyDescent="0.3">
      <c r="A76" s="16" t="s">
        <v>60</v>
      </c>
      <c r="B76" s="17"/>
      <c r="C76" s="17"/>
      <c r="D76" s="17"/>
      <c r="E76" s="17"/>
      <c r="F76" s="52"/>
    </row>
    <row r="77" spans="1:8" x14ac:dyDescent="0.3">
      <c r="A77" s="55" t="s">
        <v>61</v>
      </c>
      <c r="B77" s="51"/>
      <c r="C77" s="51"/>
      <c r="D77" s="51"/>
      <c r="E77" s="51"/>
      <c r="F77" s="54" t="str">
        <f>IF(F76=0,"0",IF(F76&lt;4601,209.66,(((209.66)+((F76-4600))/12*0.214))))</f>
        <v>0</v>
      </c>
    </row>
    <row r="78" spans="1:8" x14ac:dyDescent="0.3">
      <c r="A78" s="2" t="s">
        <v>3</v>
      </c>
      <c r="B78" s="3"/>
      <c r="C78" s="83"/>
      <c r="D78" s="83"/>
      <c r="E78" s="84"/>
      <c r="F78" s="39"/>
    </row>
    <row r="79" spans="1:8" x14ac:dyDescent="0.3">
      <c r="A79" s="2" t="s">
        <v>5</v>
      </c>
      <c r="B79" s="3"/>
      <c r="C79" s="83"/>
      <c r="D79" s="83"/>
      <c r="E79" s="84"/>
      <c r="F79" s="39"/>
    </row>
    <row r="80" spans="1:8" x14ac:dyDescent="0.3">
      <c r="A80" s="7" t="s">
        <v>95</v>
      </c>
      <c r="C80" s="28"/>
      <c r="D80" s="28"/>
      <c r="E80" s="28"/>
      <c r="F80" s="39"/>
    </row>
    <row r="81" spans="1:6" x14ac:dyDescent="0.3">
      <c r="A81" s="2" t="s">
        <v>6</v>
      </c>
      <c r="B81" s="3"/>
      <c r="C81" s="83"/>
      <c r="D81" s="83"/>
      <c r="E81" s="84"/>
      <c r="F81" s="39"/>
    </row>
    <row r="82" spans="1:6" x14ac:dyDescent="0.3">
      <c r="A82" s="2" t="s">
        <v>73</v>
      </c>
      <c r="B82" s="3"/>
      <c r="C82" s="15"/>
      <c r="D82" s="79"/>
      <c r="E82" s="79"/>
      <c r="F82" s="50"/>
    </row>
    <row r="83" spans="1:6" x14ac:dyDescent="0.3">
      <c r="A83" s="7"/>
      <c r="F83" s="47"/>
    </row>
    <row r="84" spans="1:6" x14ac:dyDescent="0.3">
      <c r="A84" s="62" t="s">
        <v>7</v>
      </c>
      <c r="B84" s="69"/>
      <c r="C84" s="69"/>
      <c r="D84" s="69"/>
      <c r="E84" s="70"/>
      <c r="F84" s="71">
        <f>F73+F74+F77+F78+F79+F80+F81</f>
        <v>0</v>
      </c>
    </row>
    <row r="85" spans="1:6" x14ac:dyDescent="0.3">
      <c r="A85" s="7"/>
      <c r="F85" s="48"/>
    </row>
    <row r="86" spans="1:6" x14ac:dyDescent="0.3">
      <c r="A86" s="2" t="s">
        <v>11</v>
      </c>
      <c r="B86" s="3"/>
      <c r="C86" s="3"/>
      <c r="D86" s="3"/>
      <c r="E86" s="3"/>
      <c r="F86" s="56">
        <f>F69+F84</f>
        <v>329</v>
      </c>
    </row>
    <row r="87" spans="1:6" x14ac:dyDescent="0.3">
      <c r="A87" s="16" t="s">
        <v>12</v>
      </c>
      <c r="B87" s="17"/>
      <c r="C87" s="17"/>
      <c r="D87" s="25"/>
      <c r="E87" s="17"/>
      <c r="F87" s="92">
        <f>IF(F73=48,-14.28,-13.57)</f>
        <v>-13.57</v>
      </c>
    </row>
    <row r="88" spans="1:6" x14ac:dyDescent="0.3">
      <c r="A88" s="21"/>
      <c r="B88" s="22"/>
      <c r="C88" s="22"/>
      <c r="D88" s="23"/>
      <c r="E88" s="24"/>
      <c r="F88" s="49"/>
    </row>
    <row r="89" spans="1:6" x14ac:dyDescent="0.3">
      <c r="A89" s="32" t="s">
        <v>79</v>
      </c>
      <c r="B89" s="33"/>
      <c r="C89" s="33"/>
      <c r="D89" s="33"/>
      <c r="E89" s="33"/>
      <c r="F89" s="44">
        <f>SUM(F86:F87)</f>
        <v>315.43</v>
      </c>
    </row>
    <row r="90" spans="1:6" x14ac:dyDescent="0.3">
      <c r="A90" s="7" t="s">
        <v>78</v>
      </c>
      <c r="F90" s="82">
        <f>-F87*12</f>
        <v>162.84</v>
      </c>
    </row>
    <row r="91" spans="1:6" x14ac:dyDescent="0.3">
      <c r="A91" s="2" t="s">
        <v>68</v>
      </c>
      <c r="B91" s="3"/>
      <c r="C91" s="3"/>
      <c r="D91" s="3"/>
      <c r="E91" s="3"/>
      <c r="F91" s="56">
        <f>F40</f>
        <v>0</v>
      </c>
    </row>
  </sheetData>
  <dataValidations count="6">
    <dataValidation type="list" allowBlank="1" showInputMessage="1" showErrorMessage="1" sqref="F60" xr:uid="{00000000-0002-0000-0200-000000000000}">
      <formula1>$G$60:$H$60</formula1>
    </dataValidation>
    <dataValidation type="list" allowBlank="1" showInputMessage="1" showErrorMessage="1" sqref="F75" xr:uid="{00000000-0002-0000-0200-000001000000}">
      <formula1>$G$75:$H$75</formula1>
    </dataValidation>
    <dataValidation type="list" allowBlank="1" showInputMessage="1" showErrorMessage="1" sqref="F57" xr:uid="{00000000-0002-0000-0200-000002000000}">
      <formula1>$G$57:$H$57</formula1>
    </dataValidation>
    <dataValidation type="list" allowBlank="1" showInputMessage="1" showErrorMessage="1" sqref="D9" xr:uid="{00000000-0002-0000-0200-000003000000}">
      <formula1>$G$9:$H$9</formula1>
    </dataValidation>
    <dataValidation type="list" allowBlank="1" showInputMessage="1" showErrorMessage="1" sqref="F18" xr:uid="{00000000-0002-0000-0200-000004000000}">
      <formula1>$G$18:$L$18</formula1>
    </dataValidation>
    <dataValidation type="list" allowBlank="1" showInputMessage="1" showErrorMessage="1" sqref="D8" xr:uid="{00000000-0002-0000-0200-000005000000}">
      <formula1>$G$8:$H$8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afzonderlijk vakantiegeld</vt:lpstr>
      <vt:lpstr>inbegrepen vakantiegeld</vt:lpstr>
      <vt:lpstr>verblijf in inrichting</vt:lpstr>
      <vt:lpstr>'afzonderlijk vakantiegeld'!Afdrukbereik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Timmermans</dc:creator>
  <cp:lastModifiedBy>Eva Timmermans</cp:lastModifiedBy>
  <dcterms:created xsi:type="dcterms:W3CDTF">2022-05-13T06:57:44Z</dcterms:created>
  <dcterms:modified xsi:type="dcterms:W3CDTF">2025-01-10T10:50:39Z</dcterms:modified>
</cp:coreProperties>
</file>